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круг\Оценка эффективности\2022\В Министерство\"/>
    </mc:Choice>
  </mc:AlternateContent>
  <xr:revisionPtr revIDLastSave="0" documentId="13_ncr:1_{976A809B-870C-4580-BFD5-8E1BF922B552}" xr6:coauthVersionLast="47" xr6:coauthVersionMax="47" xr10:uidLastSave="{00000000-0000-0000-0000-000000000000}"/>
  <bookViews>
    <workbookView xWindow="-60" yWindow="-60" windowWidth="24120" windowHeight="13020" tabRatio="889" xr2:uid="{00000000-000D-0000-FFFF-FFFF00000000}"/>
  </bookViews>
  <sheets>
    <sheet name="Типовая форма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J59" i="1"/>
  <c r="J50" i="1"/>
  <c r="H81" i="1" l="1"/>
  <c r="I37" i="1" l="1"/>
  <c r="J37" i="1" s="1"/>
  <c r="H37" i="1"/>
  <c r="G41" i="1"/>
  <c r="J38" i="1" l="1"/>
  <c r="G67" i="1"/>
  <c r="G66" i="1"/>
  <c r="G61" i="1"/>
  <c r="G62" i="1"/>
  <c r="I81" i="1"/>
  <c r="J81" i="1"/>
  <c r="G81" i="1"/>
  <c r="G77" i="1" l="1"/>
  <c r="G86" i="1" l="1"/>
  <c r="G87" i="1"/>
  <c r="G88" i="1"/>
  <c r="G89" i="1"/>
  <c r="G90" i="1"/>
  <c r="G91" i="1"/>
  <c r="G92" i="1"/>
  <c r="G93" i="1"/>
  <c r="G94" i="1"/>
  <c r="G95" i="1"/>
  <c r="G96" i="1"/>
  <c r="G97" i="1"/>
  <c r="D93" i="1" l="1"/>
  <c r="E93" i="1"/>
  <c r="D94" i="1"/>
  <c r="E94" i="1"/>
  <c r="D95" i="1"/>
  <c r="E95" i="1"/>
  <c r="D96" i="1"/>
  <c r="E96" i="1"/>
  <c r="D97" i="1"/>
  <c r="E97" i="1"/>
  <c r="D87" i="1"/>
  <c r="E87" i="1"/>
  <c r="D88" i="1"/>
  <c r="E88" i="1"/>
  <c r="D89" i="1"/>
  <c r="E89" i="1"/>
  <c r="D90" i="1"/>
  <c r="E90" i="1"/>
  <c r="D91" i="1"/>
  <c r="E91" i="1"/>
  <c r="F52" i="1" l="1"/>
  <c r="F42" i="1"/>
  <c r="F41" i="1"/>
  <c r="E42" i="1" l="1"/>
  <c r="K65" i="1" l="1"/>
  <c r="D64" i="1"/>
  <c r="E64" i="1"/>
  <c r="D65" i="1"/>
  <c r="E65" i="1"/>
  <c r="D66" i="1"/>
  <c r="E66" i="1"/>
  <c r="D67" i="1"/>
  <c r="E67" i="1"/>
  <c r="D99" i="1"/>
  <c r="E99" i="1"/>
  <c r="D100" i="1"/>
  <c r="E100" i="1"/>
  <c r="D61" i="1"/>
  <c r="E61" i="1"/>
  <c r="D62" i="1"/>
  <c r="E62" i="1"/>
  <c r="F62" i="1"/>
  <c r="F61" i="1"/>
  <c r="F55" i="1"/>
  <c r="G55" i="1"/>
  <c r="H55" i="1"/>
  <c r="I55" i="1" s="1"/>
  <c r="J55" i="1" s="1"/>
  <c r="F56" i="1"/>
  <c r="G56" i="1"/>
  <c r="H56" i="1"/>
  <c r="I56" i="1" s="1"/>
  <c r="J56" i="1" s="1"/>
  <c r="F57" i="1"/>
  <c r="G57" i="1"/>
  <c r="H57" i="1"/>
  <c r="I57" i="1" s="1"/>
  <c r="J57" i="1" s="1"/>
  <c r="F58" i="1"/>
  <c r="G58" i="1"/>
  <c r="H58" i="1"/>
  <c r="I58" i="1" s="1"/>
  <c r="J58" i="1" s="1"/>
  <c r="F59" i="1"/>
  <c r="G59" i="1"/>
  <c r="H59" i="1"/>
  <c r="D55" i="1"/>
  <c r="E55" i="1"/>
  <c r="D56" i="1"/>
  <c r="E56" i="1"/>
  <c r="D57" i="1"/>
  <c r="E57" i="1"/>
  <c r="D58" i="1"/>
  <c r="E58" i="1"/>
  <c r="D59" i="1"/>
  <c r="E59" i="1"/>
  <c r="F51" i="1"/>
  <c r="H51" i="1"/>
  <c r="I51" i="1"/>
  <c r="F50" i="1"/>
  <c r="H50" i="1"/>
  <c r="I50" i="1"/>
  <c r="D50" i="1"/>
  <c r="E50" i="1"/>
  <c r="D51" i="1"/>
  <c r="E51" i="1"/>
  <c r="D52" i="1"/>
  <c r="E52" i="1"/>
  <c r="D49" i="1"/>
  <c r="F47" i="1"/>
  <c r="G47" i="1"/>
  <c r="H47" i="1"/>
  <c r="D47" i="1"/>
  <c r="E47" i="1"/>
  <c r="D38" i="1"/>
  <c r="E38" i="1"/>
  <c r="F38" i="1"/>
  <c r="D35" i="1"/>
  <c r="E35" i="1"/>
  <c r="D36" i="1"/>
  <c r="E36" i="1"/>
  <c r="D37" i="1"/>
  <c r="E37" i="1"/>
  <c r="F37" i="1"/>
  <c r="F36" i="1"/>
  <c r="F35" i="1"/>
  <c r="F77" i="1" l="1"/>
  <c r="D77" i="1" l="1"/>
  <c r="E77" i="1"/>
  <c r="D78" i="1"/>
  <c r="E78" i="1"/>
  <c r="D79" i="1"/>
  <c r="E79" i="1"/>
  <c r="D80" i="1"/>
  <c r="E80" i="1"/>
  <c r="D81" i="1"/>
  <c r="E81" i="1"/>
  <c r="D75" i="1"/>
  <c r="E75" i="1"/>
  <c r="D74" i="1"/>
  <c r="E74" i="1"/>
  <c r="D72" i="1"/>
  <c r="E72" i="1"/>
  <c r="D32" i="1"/>
  <c r="E32" i="1"/>
  <c r="D73" i="1"/>
  <c r="E73" i="1"/>
  <c r="F30" i="1" l="1"/>
  <c r="G30" i="1"/>
  <c r="H30" i="1"/>
  <c r="D30" i="1"/>
  <c r="E30" i="1"/>
  <c r="D28" i="1"/>
  <c r="E28" i="1"/>
  <c r="E34" i="1"/>
  <c r="D84" i="1"/>
  <c r="E84" i="1"/>
  <c r="D26" i="1" l="1"/>
  <c r="E26" i="1"/>
  <c r="F81" i="1" l="1"/>
</calcChain>
</file>

<file path=xl/sharedStrings.xml><?xml version="1.0" encoding="utf-8"?>
<sst xmlns="http://schemas.openxmlformats.org/spreadsheetml/2006/main" count="251" uniqueCount="149">
  <si>
    <t>№ п/п</t>
  </si>
  <si>
    <t>Наименование показателя</t>
  </si>
  <si>
    <t>Единица измерения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</si>
  <si>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</si>
  <si>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</si>
  <si>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</si>
  <si>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</si>
  <si>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</si>
  <si>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</si>
  <si>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</si>
  <si>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</si>
  <si>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</si>
  <si>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40.1</t>
  </si>
  <si>
    <t>40.2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</si>
  <si>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</si>
  <si>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</si>
  <si>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</si>
  <si>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</si>
  <si>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</si>
  <si>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8.1</t>
  </si>
  <si>
    <t>8.2</t>
  </si>
  <si>
    <t>8.3</t>
  </si>
  <si>
    <t>8.4</t>
  </si>
  <si>
    <t>8.5</t>
  </si>
  <si>
    <t>8.6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</si>
  <si>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</si>
  <si>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</si>
  <si>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</si>
  <si>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</si>
  <si>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Раздел III. Общее и дополнительное образование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</si>
  <si>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</si>
  <si>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</si>
  <si>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</si>
  <si>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</si>
  <si>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</si>
  <si>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</si>
  <si>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</si>
  <si>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</si>
  <si>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</si>
  <si>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</si>
  <si>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</si>
  <si>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V. Физическая культура и спорт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</si>
  <si>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</si>
  <si>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</si>
  <si>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</si>
  <si>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</si>
  <si>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</si>
  <si>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</si>
  <si>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</si>
  <si>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</si>
  <si>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</si>
  <si>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</si>
  <si>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</si>
  <si>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</si>
  <si>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</si>
  <si>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</si>
  <si>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</si>
  <si>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</si>
  <si>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</si>
  <si>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</si>
  <si>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</si>
  <si>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</si>
  <si>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</si>
  <si>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</si>
  <si>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</si>
  <si>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</si>
  <si>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</si>
  <si>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</si>
  <si>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</si>
  <si>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</si>
  <si>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</si>
  <si>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</si>
  <si>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</si>
  <si>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</si>
  <si>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</si>
  <si>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</si>
  <si>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</si>
  <si>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</si>
  <si>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</si>
  <si>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</si>
  <si>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</si>
  <si>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</si>
  <si>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</si>
  <si>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</si>
  <si>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</si>
  <si>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</si>
  <si>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</si>
  <si>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</si>
  <si>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</si>
  <si>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</si>
  <si>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</si>
  <si>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</si>
  <si>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</si>
  <si>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</si>
  <si>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</si>
  <si>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</si>
  <si>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Показатель исключен</t>
  </si>
  <si>
    <t>2019 г.</t>
  </si>
  <si>
    <t>41.1</t>
  </si>
  <si>
    <t xml:space="preserve">в сфере культуры    </t>
  </si>
  <si>
    <t xml:space="preserve">в сфере образования          </t>
  </si>
  <si>
    <t>баллы</t>
  </si>
  <si>
    <t>41.2</t>
  </si>
  <si>
    <t>2020 г.</t>
  </si>
  <si>
    <t>2023 г. план</t>
  </si>
  <si>
    <t>2021 г.</t>
  </si>
  <si>
    <t>2024 г. план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</si>
  <si>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</si>
  <si>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</si>
  <si>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Среднемесячная номинальная начисленная заработная плата работников: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</si>
  <si>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</si>
  <si>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</si>
  <si>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</si>
  <si>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муниципального, городского округа (муниципального района)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</si>
  <si>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"Интернет"):</t>
  </si>
  <si>
    <t>крупных и средних предприятий и некоммерческих организаций</t>
  </si>
  <si>
    <t>муниципальных дошкольных образовательных организаций</t>
  </si>
  <si>
    <t>муниципальных общеобразовательных организаций</t>
  </si>
  <si>
    <t>учителей муниципальных общеобразовательных организаций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</si>
  <si>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</si>
  <si>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организации,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</si>
  <si>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организаций</t>
  </si>
  <si>
    <t>Доля выпускников муниципальных общеобразовательных организаций, не получивших аттестат о среднем (полном)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</si>
  <si>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</si>
  <si>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>Доля муниципальных общеобразовательных организаций, здания которых находятся в аварийном состоянии или требуют капитального ремонта, в общем количестве муниципальных общеобразовательных организаций</t>
  </si>
  <si>
    <t>Доля детей первой и второй групп здоровья в общей численности, обучающихся в муниципальных общеобразовательных организациях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</si>
  <si>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организациях</t>
  </si>
  <si>
    <t>Расходы бюджета муниципального образования на общее образование в расчете на 1 обучающегося в муниципальных общеобразовательных организациях</t>
  </si>
  <si>
    <t>-</t>
  </si>
  <si>
    <t xml:space="preserve"> на основании данных IT опроса</t>
  </si>
  <si>
    <t>2025 г. план</t>
  </si>
  <si>
    <t xml:space="preserve">2022 г. </t>
  </si>
  <si>
    <t>2022 по итогам переписи МСП 2020</t>
  </si>
  <si>
    <t>ежегодно рост 5 %</t>
  </si>
  <si>
    <t>Численность на конец отчётного года. Уменьшение показателя по причине увеличения численности по итогам переписи</t>
  </si>
  <si>
    <t xml:space="preserve">Независимая оценка качества оказания услуг муниципальными организациями в сфере культуры (МУК "Осташковская ЦБС", МКУК "Художественная галерея", МАУ "РДК", МБКДУ ДК "Юбилейный" проводилась в 2022 году с результутом 87,8 баллов, в 2023 году с результатом 89,5 баллов- МБУ ДО "ДШИ им. И. К. Архиповой". </t>
  </si>
  <si>
    <t xml:space="preserve"> проноз  оценочно  только по ЗУ, находящимся в мун. собственности.</t>
  </si>
  <si>
    <t>28721,6/8</t>
  </si>
  <si>
    <t>6 учреждений в 2022 (80баллов), 16 учреждений в 2023(85 баллов)</t>
  </si>
  <si>
    <t xml:space="preserve"> В 2022 году показатель увеличился на 2%, ссокращ. численности насел. В дальнейшем увеличение количества предпринимателей, с 2023 сокращение численности  показателя за счёт увеличения численности населения по итогам переписи. Предполагается сохранение тенденции на рост численности предприимателей на 1 % ежегодно, но за счёт увеличившейся численности  населения по итогам переписи показатель ниже уровня 2019</t>
  </si>
  <si>
    <t>20233-2025 из прогноза</t>
  </si>
  <si>
    <t>С2018 года  исходя из  данных формы  федерального статистического наблюдения  № 22-1 .</t>
  </si>
  <si>
    <t xml:space="preserve"> Снижение за счёт роста  среднегодовой численности населения по итогам переписи 2020 г.   2023-2025 г. Сокращение численности населения</t>
  </si>
  <si>
    <t>увеличение численности обучающихся в данных классах</t>
  </si>
  <si>
    <t xml:space="preserve"> рост заработной платы, платы за коммуенальные услуги, расходов на питание, оплаты услуг поставщикам</t>
  </si>
  <si>
    <t xml:space="preserve"> В 2022 году по сравнению с 2021 выплаты стимулирующего характера осуществлены в меньшем объёме.  Среднегодовая численность по тогам переписи увеличилась </t>
  </si>
  <si>
    <t>2022   исходя из данных Тверьстата (  сайта)</t>
  </si>
  <si>
    <r>
      <t xml:space="preserve"> Глава Осташковского городского округа 
          </t>
    </r>
    <r>
      <rPr>
        <sz val="10"/>
        <color rgb="FF000000"/>
        <rFont val="Times New Roman"/>
        <family val="1"/>
        <charset val="204"/>
      </rPr>
      <t xml:space="preserve"> ф.и.о. главы местной администрации муниципального, городского округа
                         (муниципального района) Тверской области</t>
    </r>
    <r>
      <rPr>
        <sz val="16"/>
        <color rgb="FF000000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 xml:space="preserve">
  Осташковский городской округ         </t>
    </r>
    <r>
      <rPr>
        <sz val="10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муниципального, городского округа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муниципальных, городских округов
      и муниципальных районов за 2022 год и их планируемых значениях
на 3-летний период
Заместитель Главы Администрации Осташковского городского округа  ___________________С.С.Темирбулатова
 Дата " 26"   апреля 2023  г.</t>
    </r>
  </si>
  <si>
    <t xml:space="preserve">Показатели эффективности деятельности органов местного 
         самоуправлениямуниципального,городского округа (муниципального района) Тверской области                                                                                                                                                                                                                                           Осташковского городского округа   
   (официальное наименование муниципального, городского округа (муниципального района) Тверской области)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</si>
</sst>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6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4">
    <xf numFmtId="0" fontId="0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11" applyNumberFormat="0" applyAlignment="0" applyProtection="0"/>
    <xf numFmtId="0" fontId="12" fillId="10" borderId="12" applyNumberFormat="0" applyAlignment="0" applyProtection="0"/>
    <xf numFmtId="0" fontId="13" fillId="10" borderId="11" applyNumberFormat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14" borderId="18" applyNumberFormat="0" applyFont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15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16" borderId="0" xfId="0" applyFill="1"/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4" fontId="26" fillId="0" borderId="1" xfId="0" applyNumberFormat="1" applyFont="1" applyBorder="1" applyAlignment="1">
      <alignment vertical="top" wrapText="1"/>
    </xf>
    <xf numFmtId="4" fontId="2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Alignment="1">
      <alignment horizontal="right" vertical="top"/>
    </xf>
    <xf numFmtId="0" fontId="6" fillId="0" borderId="0" xfId="0" applyFont="1" applyAlignment="1">
      <alignment wrapText="1"/>
    </xf>
    <xf numFmtId="0" fontId="28" fillId="0" borderId="0" xfId="0" applyFont="1"/>
    <xf numFmtId="4" fontId="27" fillId="0" borderId="1" xfId="0" applyNumberFormat="1" applyFont="1" applyBorder="1" applyAlignment="1">
      <alignment horizontal="center" vertical="center" wrapText="1"/>
    </xf>
    <xf numFmtId="0" fontId="31" fillId="0" borderId="0" xfId="0" applyFont="1"/>
    <xf numFmtId="0" fontId="32" fillId="0" borderId="1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vertical="top" wrapText="1"/>
    </xf>
    <xf numFmtId="0" fontId="33" fillId="0" borderId="0" xfId="0" applyFont="1"/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4" fontId="27" fillId="0" borderId="1" xfId="0" applyNumberFormat="1" applyFont="1" applyBorder="1" applyAlignment="1">
      <alignment vertical="top" wrapText="1"/>
    </xf>
    <xf numFmtId="49" fontId="26" fillId="0" borderId="1" xfId="0" applyNumberFormat="1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vertical="top" wrapText="1"/>
    </xf>
    <xf numFmtId="4" fontId="27" fillId="0" borderId="2" xfId="0" applyNumberFormat="1" applyFont="1" applyBorder="1" applyAlignment="1">
      <alignment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3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top" wrapText="1"/>
    </xf>
    <xf numFmtId="4" fontId="27" fillId="0" borderId="3" xfId="0" applyNumberFormat="1" applyFont="1" applyBorder="1" applyAlignment="1">
      <alignment vertical="top" wrapText="1"/>
    </xf>
    <xf numFmtId="49" fontId="27" fillId="0" borderId="2" xfId="0" applyNumberFormat="1" applyFont="1" applyBorder="1" applyAlignment="1">
      <alignment vertical="top" wrapText="1"/>
    </xf>
    <xf numFmtId="49" fontId="27" fillId="0" borderId="3" xfId="0" applyNumberFormat="1" applyFont="1" applyBorder="1" applyAlignment="1">
      <alignment vertical="top" wrapText="1"/>
    </xf>
    <xf numFmtId="49" fontId="27" fillId="0" borderId="1" xfId="0" applyNumberFormat="1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49" fontId="34" fillId="0" borderId="1" xfId="0" applyNumberFormat="1" applyFont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4" fontId="27" fillId="2" borderId="1" xfId="0" applyNumberFormat="1" applyFont="1" applyFill="1" applyBorder="1" applyAlignment="1">
      <alignment vertical="top" wrapText="1"/>
    </xf>
    <xf numFmtId="49" fontId="27" fillId="2" borderId="1" xfId="0" applyNumberFormat="1" applyFont="1" applyFill="1" applyBorder="1" applyAlignment="1">
      <alignment vertical="top" wrapText="1"/>
    </xf>
    <xf numFmtId="49" fontId="27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4" fontId="27" fillId="0" borderId="1" xfId="0" applyNumberFormat="1" applyFont="1" applyBorder="1" applyAlignment="1">
      <alignment vertical="center" wrapText="1"/>
    </xf>
    <xf numFmtId="49" fontId="27" fillId="0" borderId="1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49" fontId="32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4" fontId="26" fillId="17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center" wrapText="1"/>
    </xf>
    <xf numFmtId="0" fontId="38" fillId="0" borderId="0" xfId="0" applyFont="1"/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3" fillId="0" borderId="9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top" wrapText="1"/>
    </xf>
    <xf numFmtId="0" fontId="34" fillId="0" borderId="6" xfId="0" applyFont="1" applyBorder="1" applyAlignment="1">
      <alignment horizontal="center" vertical="top" wrapText="1"/>
    </xf>
    <xf numFmtId="0" fontId="35" fillId="0" borderId="6" xfId="0" applyFont="1" applyBorder="1"/>
    <xf numFmtId="0" fontId="35" fillId="0" borderId="7" xfId="0" applyFont="1" applyBorder="1"/>
    <xf numFmtId="0" fontId="3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6" fillId="0" borderId="6" xfId="0" applyFont="1" applyBorder="1"/>
    <xf numFmtId="0" fontId="36" fillId="0" borderId="7" xfId="0" applyFont="1" applyBorder="1"/>
    <xf numFmtId="0" fontId="32" fillId="0" borderId="8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36" fillId="0" borderId="9" xfId="0" applyFont="1" applyBorder="1"/>
    <xf numFmtId="0" fontId="36" fillId="0" borderId="10" xfId="0" applyFont="1" applyBorder="1"/>
    <xf numFmtId="0" fontId="34" fillId="2" borderId="5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0" fontId="37" fillId="0" borderId="6" xfId="0" applyFont="1" applyBorder="1"/>
    <xf numFmtId="0" fontId="37" fillId="0" borderId="7" xfId="0" applyFont="1" applyBorder="1"/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0/&#1059;&#1090;&#1086;&#1095;&#1085;&#1077;&#1085;&#1085;&#1099;&#1077;%20&#1079;&#1085;&#1072;&#1095;&#1077;&#1085;&#1080;&#1103;/&#1042;%20&#1084;&#1080;&#1085;&#1080;&#1089;&#1090;&#1077;&#1088;&#1089;&#1090;&#1074;&#1086;/&#1059;&#1090;&#1086;&#1095;&#1085;&#1077;&#1085;&#1085;&#1099;&#1077;%20&#1087;&#1086;&#1082;&#1072;&#1079;&#1072;&#1090;&#1077;&#1083;&#1080;%20&#1082;%20&#1076;&#1086;&#1082;&#1083;&#1072;&#1076;&#1091;%20&#1043;&#1083;&#1072;&#1074;&#1099;%20&#1054;&#1089;&#1090;&#1072;&#1096;&#1082;&#1086;&#1074;&#1089;&#1082;&#1086;&#1075;&#1086;%20&#1075;&#1086;&#1088;&#1086;&#1076;&#1089;&#1082;&#1086;&#1075;&#1086;%20&#1086;&#1082;&#1088;&#1091;&#1075;&#1072;_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1/&#1086;&#1090;&#1074;&#1077;&#1090;&#1099;/&#1054;&#1073;&#1088;&#1072;&#1079;&#1086;&#1074;&#1072;&#1085;&#1080;&#1077;/&#1058;&#1072;&#1083;&#1080;&#1094;&#1072;%20&#1054;&#1073;&#1088;&#1072;&#1079;&#1086;&#1074;&#1072;&#1085;&#1080;&#1077;%20&#1054;&#1069;%20&#1079;&#1072;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1/&#1086;&#1090;&#1074;&#1077;&#1090;&#1099;/&#1082;&#1091;&#1083;&#1100;&#1090;&#1091;&#1088;&#1072;/&#1058;&#1072;&#1073;&#1083;&#1080;&#1094;&#1072;%20&#1050;&#1091;&#1083;&#1100;&#1090;&#1091;&#1088;&#1072;%20&#1054;&#1069;%20&#1079;&#1072;%202021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1/&#1086;&#1090;&#1074;&#1077;&#1090;&#1099;/&#1057;&#1055;&#1054;&#1056;&#1058;/!&#1058;&#1040;&#1073;&#1083;&#1080;&#1094;&#1072;%20&#1089;&#1087;&#1086;&#1088;&#1090;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0/&#1063;&#1077;&#1088;&#1085;&#1086;&#1074;&#1080;&#1082;%20tipovaya_forma_doklada__20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4;&#1094;&#1077;&#1085;&#1082;&#1072;%20&#1101;&#1092;&#1092;&#1077;&#1082;&#1090;&#1080;&#1074;&#1085;&#1086;&#1089;&#1090;&#1080;/2021/&#1086;&#1090;&#1074;&#1077;&#1090;&#1099;/&#1060;&#1080;&#1085;&#1072;&#1085;&#1089;&#1086;&#1074;&#1086;&#1077;%20&#1091;&#1087;&#1088;&#1072;&#1074;&#1083;&#1077;&#1085;&#1080;&#1077;%20&#1054;&#1069;%20&#1079;&#1072;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82;&#1088;&#1091;&#1075;/&#1057;&#1090;&#1072;&#1090;&#1086;&#1095;&#1077;&#1090;&#1099;/1&#1052;&#1054;%20&#1055;&#1088;&#1080;&#1083;&#1086;&#1078;&#1077;&#1085;&#1080;&#1077;%20&#1079;&#1072;%202022%20&#1075;&#1086;&#1076;/&#1063;&#1077;&#1088;&#1085;&#1086;&#1074;&#1080;&#1082;%20%201&#1052;&#1054;%20&#1087;&#1088;&#1080;&#1083;&#1086;&#1078;&#1077;&#1085;&#1080;&#1077;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овая форма"/>
    </sheetNames>
    <sheetDataSet>
      <sheetData sheetId="0">
        <row r="21">
          <cell r="F21">
            <v>396.46</v>
          </cell>
          <cell r="G21">
            <v>343.24</v>
          </cell>
        </row>
        <row r="23">
          <cell r="F23">
            <v>18113.099999999999</v>
          </cell>
          <cell r="G23">
            <v>14230</v>
          </cell>
        </row>
        <row r="25">
          <cell r="F25">
            <v>50</v>
          </cell>
          <cell r="G25">
            <v>100</v>
          </cell>
          <cell r="H25">
            <v>100</v>
          </cell>
          <cell r="I25">
            <v>100</v>
          </cell>
          <cell r="J25">
            <v>100</v>
          </cell>
        </row>
        <row r="27">
          <cell r="E27">
            <v>0.95</v>
          </cell>
          <cell r="F27">
            <v>0.95</v>
          </cell>
        </row>
        <row r="29">
          <cell r="G29">
            <v>33652</v>
          </cell>
        </row>
        <row r="30">
          <cell r="F30">
            <v>19623.27</v>
          </cell>
          <cell r="G30">
            <v>20024.7</v>
          </cell>
        </row>
        <row r="31">
          <cell r="F31">
            <v>23510.6</v>
          </cell>
          <cell r="G31">
            <v>25552.2</v>
          </cell>
        </row>
        <row r="32">
          <cell r="F32">
            <v>27928.09</v>
          </cell>
          <cell r="G32">
            <v>30254.21</v>
          </cell>
        </row>
        <row r="33">
          <cell r="F33">
            <v>23984.2</v>
          </cell>
          <cell r="G33">
            <v>25429.55</v>
          </cell>
        </row>
        <row r="42">
          <cell r="F42">
            <v>100</v>
          </cell>
          <cell r="G42">
            <v>100</v>
          </cell>
          <cell r="H42">
            <v>100</v>
          </cell>
          <cell r="I42">
            <v>100</v>
          </cell>
          <cell r="J42">
            <v>100</v>
          </cell>
        </row>
        <row r="44">
          <cell r="F44">
            <v>76.400000000000006</v>
          </cell>
        </row>
        <row r="45">
          <cell r="F45">
            <v>5.29</v>
          </cell>
          <cell r="G45">
            <v>9.2396109637488948</v>
          </cell>
        </row>
        <row r="46">
          <cell r="F46">
            <v>65.239999999999995</v>
          </cell>
          <cell r="G46">
            <v>61.32572060123784</v>
          </cell>
        </row>
        <row r="47">
          <cell r="F47">
            <v>68.760000000000005</v>
          </cell>
          <cell r="G47">
            <v>89.57033957033957</v>
          </cell>
        </row>
        <row r="50">
          <cell r="F50">
            <v>333.33</v>
          </cell>
          <cell r="G50">
            <v>333.33</v>
          </cell>
          <cell r="H50">
            <v>333.33</v>
          </cell>
          <cell r="I50">
            <v>333.33</v>
          </cell>
          <cell r="J50">
            <v>333.33</v>
          </cell>
        </row>
        <row r="51">
          <cell r="F51">
            <v>157.13999999999999</v>
          </cell>
          <cell r="G51">
            <v>157.13999999999999</v>
          </cell>
          <cell r="H51">
            <v>157.13999999999999</v>
          </cell>
          <cell r="I51">
            <v>157.13999999999999</v>
          </cell>
          <cell r="J51">
            <v>157.13999999999999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32</v>
          </cell>
          <cell r="G53">
            <v>12</v>
          </cell>
          <cell r="H53">
            <v>12</v>
          </cell>
          <cell r="I53">
            <v>12</v>
          </cell>
          <cell r="J53">
            <v>12</v>
          </cell>
        </row>
        <row r="54">
          <cell r="F54">
            <v>50</v>
          </cell>
          <cell r="G54">
            <v>50</v>
          </cell>
          <cell r="H54">
            <v>50</v>
          </cell>
          <cell r="I54">
            <v>50</v>
          </cell>
          <cell r="J54">
            <v>50</v>
          </cell>
        </row>
        <row r="56">
          <cell r="F56">
            <v>37.68</v>
          </cell>
          <cell r="G56">
            <v>40.9578685838135</v>
          </cell>
        </row>
        <row r="57">
          <cell r="F57">
            <v>59.07</v>
          </cell>
          <cell r="G57">
            <v>64.913329348475784</v>
          </cell>
        </row>
        <row r="59">
          <cell r="F59">
            <v>40.950000000000003</v>
          </cell>
          <cell r="G59">
            <v>41.75</v>
          </cell>
        </row>
        <row r="60">
          <cell r="F60">
            <v>0.53</v>
          </cell>
          <cell r="G60">
            <v>0.4</v>
          </cell>
        </row>
        <row r="67">
          <cell r="F67">
            <v>98.85</v>
          </cell>
          <cell r="G67">
            <v>98.85</v>
          </cell>
        </row>
        <row r="68">
          <cell r="F68">
            <v>85.7</v>
          </cell>
          <cell r="G68">
            <v>86.67</v>
          </cell>
        </row>
        <row r="69">
          <cell r="F69">
            <v>89.7</v>
          </cell>
          <cell r="G69">
            <v>90</v>
          </cell>
        </row>
        <row r="70">
          <cell r="F70">
            <v>13.6</v>
          </cell>
          <cell r="G70">
            <v>19.5</v>
          </cell>
        </row>
        <row r="72">
          <cell r="F72">
            <v>42.12</v>
          </cell>
          <cell r="G72">
            <v>37.479999999999997</v>
          </cell>
        </row>
        <row r="73">
          <cell r="F73">
            <v>0</v>
          </cell>
          <cell r="G73">
            <v>0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2981.67</v>
          </cell>
          <cell r="G76">
            <v>2445.1</v>
          </cell>
        </row>
        <row r="79">
          <cell r="F79">
            <v>20.751999999999999</v>
          </cell>
          <cell r="G79">
            <v>20.239999999999998</v>
          </cell>
        </row>
        <row r="82">
          <cell r="F82">
            <v>739.09</v>
          </cell>
          <cell r="G82">
            <v>725.16</v>
          </cell>
        </row>
        <row r="83">
          <cell r="F83">
            <v>0.16</v>
          </cell>
          <cell r="G83">
            <v>0.16</v>
          </cell>
        </row>
        <row r="84">
          <cell r="F84">
            <v>15.9</v>
          </cell>
          <cell r="G84">
            <v>14.66</v>
          </cell>
        </row>
        <row r="85">
          <cell r="F85">
            <v>40.4</v>
          </cell>
          <cell r="G85">
            <v>39.6</v>
          </cell>
        </row>
        <row r="86">
          <cell r="F86">
            <v>133.36000000000001</v>
          </cell>
          <cell r="G86">
            <v>133.30000000000001</v>
          </cell>
        </row>
        <row r="88">
          <cell r="F88">
            <v>60.96</v>
          </cell>
          <cell r="G88">
            <v>58.63</v>
          </cell>
        </row>
        <row r="89">
          <cell r="F89">
            <v>0.15</v>
          </cell>
          <cell r="G89">
            <v>0.14000000000000001</v>
          </cell>
        </row>
        <row r="90">
          <cell r="F90">
            <v>0.18</v>
          </cell>
          <cell r="G90">
            <v>0.17</v>
          </cell>
        </row>
        <row r="91">
          <cell r="F91">
            <v>0.62</v>
          </cell>
          <cell r="G91">
            <v>0.6</v>
          </cell>
        </row>
        <row r="92">
          <cell r="F92">
            <v>1.67</v>
          </cell>
          <cell r="G92">
            <v>1.57</v>
          </cell>
        </row>
        <row r="94">
          <cell r="F94">
            <v>75.989999999999995</v>
          </cell>
          <cell r="G94">
            <v>75.989999999999995</v>
          </cell>
        </row>
        <row r="95">
          <cell r="F95">
            <v>76</v>
          </cell>
          <cell r="G95">
            <v>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Образование"/>
    </sheetNames>
    <sheetDataSet>
      <sheetData sheetId="0">
        <row r="14">
          <cell r="G14">
            <v>22564.89</v>
          </cell>
        </row>
        <row r="17">
          <cell r="G17">
            <v>28696.16</v>
          </cell>
        </row>
        <row r="20">
          <cell r="G20">
            <v>35084.519999999997</v>
          </cell>
        </row>
        <row r="24">
          <cell r="G24">
            <v>81.116584564860432</v>
          </cell>
        </row>
        <row r="27">
          <cell r="G27">
            <v>16.83087027914614</v>
          </cell>
        </row>
        <row r="59">
          <cell r="G59">
            <v>5.7471264367816088</v>
          </cell>
          <cell r="I59">
            <v>8.1786030061892134</v>
          </cell>
          <cell r="J59">
            <v>8.1786030061892134</v>
          </cell>
          <cell r="K59"/>
        </row>
        <row r="62">
          <cell r="G62">
            <v>65.527935455349251</v>
          </cell>
          <cell r="I62">
            <v>63.454394341290893</v>
          </cell>
          <cell r="J62">
            <v>62.313611847922196</v>
          </cell>
        </row>
        <row r="65">
          <cell r="G65">
            <v>86.710164835164832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льтура"/>
    </sheetNames>
    <sheetDataSet>
      <sheetData sheetId="0">
        <row r="7">
          <cell r="G7">
            <v>28400.02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номическое развитие"/>
    </sheetNames>
    <sheetDataSet>
      <sheetData sheetId="0">
        <row r="9">
          <cell r="G9">
            <v>44.354183590576767</v>
          </cell>
        </row>
        <row r="12">
          <cell r="G12">
            <v>66.6365280289331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овая форма"/>
    </sheetNames>
    <sheetDataSet>
      <sheetData sheetId="0">
        <row r="63">
          <cell r="K63" t="str">
            <v>ч-ть  срднегодовая</v>
          </cell>
        </row>
        <row r="64">
          <cell r="F64">
            <v>16.2</v>
          </cell>
          <cell r="G64">
            <v>11.36</v>
          </cell>
        </row>
        <row r="65">
          <cell r="F65">
            <v>16.2</v>
          </cell>
          <cell r="G65">
            <v>11.36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ансовое управление"/>
      <sheetName val="Фин. упр. ( испр. среднегод. чи"/>
    </sheetNames>
    <sheetDataSet>
      <sheetData sheetId="0"/>
      <sheetData sheetId="1">
        <row r="9">
          <cell r="G9">
            <v>34.883376700200714</v>
          </cell>
        </row>
        <row r="15">
          <cell r="G15">
            <v>2521.8180900973616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ы2-3"/>
    </sheetNames>
    <sheetDataSet>
      <sheetData sheetId="0"/>
      <sheetData sheetId="1">
        <row r="23">
          <cell r="CF23" t="str">
            <v>Х</v>
          </cell>
        </row>
        <row r="24">
          <cell r="CF24">
            <v>770.55</v>
          </cell>
        </row>
        <row r="25">
          <cell r="CF25">
            <v>0.20649999999999999</v>
          </cell>
        </row>
        <row r="26">
          <cell r="CF26">
            <v>17.29</v>
          </cell>
        </row>
        <row r="27">
          <cell r="CF27">
            <v>48.69</v>
          </cell>
        </row>
        <row r="28">
          <cell r="CF28">
            <v>143.16</v>
          </cell>
        </row>
        <row r="29">
          <cell r="CF29" t="str">
            <v>Х</v>
          </cell>
        </row>
        <row r="30">
          <cell r="CF30">
            <v>66.58</v>
          </cell>
        </row>
        <row r="31">
          <cell r="CF31">
            <v>0.15</v>
          </cell>
        </row>
        <row r="32">
          <cell r="CF32">
            <v>0.18</v>
          </cell>
        </row>
        <row r="33">
          <cell r="CF33">
            <v>0.55000000000000004</v>
          </cell>
        </row>
        <row r="34">
          <cell r="CF34">
            <v>2.88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showGridLines="0" tabSelected="1" view="pageBreakPreview" topLeftCell="A10" zoomScale="88" zoomScaleNormal="90" zoomScaleSheetLayoutView="88" workbookViewId="0">
      <selection activeCell="K15" sqref="K15"/>
    </sheetView>
  </sheetViews>
  <sheetFormatPr defaultRowHeight="15" customHeight="1" x14ac:dyDescent="0.25"/>
  <cols>
    <col min="1" max="1" width="15.28515625" customWidth="1"/>
    <col min="2" max="2" width="54" customWidth="1"/>
    <col min="3" max="3" width="22" customWidth="1"/>
    <col min="4" max="5" width="8.7109375" bestFit="1" customWidth="1"/>
    <col min="6" max="6" width="8.7109375" style="4" bestFit="1" customWidth="1"/>
    <col min="7" max="9" width="11" bestFit="1" customWidth="1"/>
    <col min="10" max="10" width="8.7109375" customWidth="1"/>
    <col min="11" max="11" width="33.42578125" customWidth="1"/>
  </cols>
  <sheetData>
    <row r="1" spans="1:12" ht="122.25" customHeight="1" x14ac:dyDescent="0.35">
      <c r="B1" s="9"/>
      <c r="F1"/>
      <c r="K1" s="10"/>
    </row>
    <row r="2" spans="1:12" ht="6" customHeight="1" x14ac:dyDescent="0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2" ht="11.25" customHeight="1" x14ac:dyDescent="0.3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341.25" customHeight="1" x14ac:dyDescent="0.25">
      <c r="A4" s="63" t="s">
        <v>147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3"/>
    </row>
    <row r="5" spans="1:12" ht="15" customHeight="1" x14ac:dyDescent="0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ht="15" customHeight="1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2" ht="1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2" ht="1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2" ht="15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2" ht="15" customHeight="1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2" ht="15" customHeight="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2" ht="1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2" ht="15" customHeight="1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2" ht="15" customHeight="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ht="15" customHeight="1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ht="15" customHeigh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 customHeight="1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 customHeight="1" x14ac:dyDescent="0.35">
      <c r="B18" s="11"/>
      <c r="F18"/>
    </row>
    <row r="19" spans="1:11" ht="91.5" customHeight="1" x14ac:dyDescent="0.25">
      <c r="A19" s="66" t="s">
        <v>148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11" ht="18.75" customHeight="1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5" customHeight="1" x14ac:dyDescent="0.2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s="12" customFormat="1" ht="21.75" customHeight="1" x14ac:dyDescent="0.25">
      <c r="A22" s="15" t="s">
        <v>0</v>
      </c>
      <c r="B22" s="15" t="s">
        <v>1</v>
      </c>
      <c r="C22" s="15" t="s">
        <v>2</v>
      </c>
      <c r="D22" s="68"/>
      <c r="E22" s="69"/>
      <c r="F22" s="69"/>
      <c r="G22" s="69"/>
      <c r="H22" s="69"/>
      <c r="I22" s="69"/>
      <c r="J22" s="70"/>
      <c r="K22" s="62" t="s">
        <v>3</v>
      </c>
    </row>
    <row r="23" spans="1:11" s="12" customFormat="1" ht="33.75" customHeight="1" x14ac:dyDescent="0.25">
      <c r="A23" s="15"/>
      <c r="B23" s="15"/>
      <c r="C23" s="15"/>
      <c r="D23" s="15" t="s">
        <v>97</v>
      </c>
      <c r="E23" s="15" t="s">
        <v>103</v>
      </c>
      <c r="F23" s="15" t="s">
        <v>105</v>
      </c>
      <c r="G23" s="15" t="s">
        <v>131</v>
      </c>
      <c r="H23" s="15" t="s">
        <v>104</v>
      </c>
      <c r="I23" s="15" t="s">
        <v>106</v>
      </c>
      <c r="J23" s="15" t="s">
        <v>130</v>
      </c>
      <c r="K23" s="62"/>
    </row>
    <row r="24" spans="1:11" s="12" customFormat="1" ht="16.5" customHeight="1" x14ac:dyDescent="0.25">
      <c r="A24" s="15">
        <v>1</v>
      </c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5">
        <v>9</v>
      </c>
      <c r="J24" s="15">
        <v>10</v>
      </c>
      <c r="K24" s="15">
        <v>11</v>
      </c>
    </row>
    <row r="25" spans="1:11" s="12" customFormat="1" ht="19.5" customHeight="1" x14ac:dyDescent="0.25">
      <c r="A25" s="57" t="s">
        <v>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12" customFormat="1" ht="153" x14ac:dyDescent="0.25">
      <c r="A26" s="6">
        <v>1</v>
      </c>
      <c r="B26" s="5" t="s">
        <v>17</v>
      </c>
      <c r="C26" s="6" t="s">
        <v>85</v>
      </c>
      <c r="D26" s="7">
        <f>'[1]Типовая форма'!F21</f>
        <v>396.46</v>
      </c>
      <c r="E26" s="7">
        <f>'[1]Типовая форма'!G21</f>
        <v>343.24</v>
      </c>
      <c r="F26" s="7">
        <v>351.9</v>
      </c>
      <c r="G26" s="7">
        <v>360</v>
      </c>
      <c r="H26" s="7">
        <v>334</v>
      </c>
      <c r="I26" s="7">
        <v>344</v>
      </c>
      <c r="J26" s="7">
        <v>353.84</v>
      </c>
      <c r="K26" s="16" t="s">
        <v>139</v>
      </c>
    </row>
    <row r="27" spans="1:11" s="14" customFormat="1" ht="51" x14ac:dyDescent="0.25">
      <c r="A27" s="6">
        <v>2</v>
      </c>
      <c r="B27" s="5" t="s">
        <v>7</v>
      </c>
      <c r="C27" s="6" t="s">
        <v>5</v>
      </c>
      <c r="D27" s="7">
        <v>20.9</v>
      </c>
      <c r="E27" s="7">
        <v>20.9</v>
      </c>
      <c r="F27" s="7">
        <v>20.9</v>
      </c>
      <c r="G27" s="7">
        <v>19.8</v>
      </c>
      <c r="H27" s="7">
        <v>42.98</v>
      </c>
      <c r="I27" s="7">
        <v>43.48</v>
      </c>
      <c r="J27" s="7">
        <v>44.11</v>
      </c>
      <c r="K27" s="16" t="s">
        <v>132</v>
      </c>
    </row>
    <row r="28" spans="1:11" s="14" customFormat="1" ht="25.5" x14ac:dyDescent="0.25">
      <c r="A28" s="6">
        <v>3</v>
      </c>
      <c r="B28" s="5" t="s">
        <v>9</v>
      </c>
      <c r="C28" s="6" t="s">
        <v>86</v>
      </c>
      <c r="D28" s="7">
        <f>'[1]Типовая форма'!F23</f>
        <v>18113.099999999999</v>
      </c>
      <c r="E28" s="7">
        <f>'[1]Типовая форма'!G23</f>
        <v>14230</v>
      </c>
      <c r="F28" s="7">
        <v>17711.14</v>
      </c>
      <c r="G28" s="7">
        <v>6663</v>
      </c>
      <c r="H28" s="7">
        <v>12478.8</v>
      </c>
      <c r="I28" s="7">
        <v>8183.9</v>
      </c>
      <c r="J28" s="7">
        <v>8323.1</v>
      </c>
      <c r="K28" s="16" t="s">
        <v>140</v>
      </c>
    </row>
    <row r="29" spans="1:11" s="12" customFormat="1" ht="51" x14ac:dyDescent="0.25">
      <c r="A29" s="6">
        <v>4</v>
      </c>
      <c r="B29" s="5" t="s">
        <v>107</v>
      </c>
      <c r="C29" s="6" t="s">
        <v>87</v>
      </c>
      <c r="D29" s="8">
        <v>25.12</v>
      </c>
      <c r="E29" s="8">
        <v>24.04</v>
      </c>
      <c r="F29" s="8">
        <v>23.97</v>
      </c>
      <c r="G29" s="8">
        <v>23.97</v>
      </c>
      <c r="H29" s="8">
        <v>23.97</v>
      </c>
      <c r="I29" s="8">
        <v>23.97</v>
      </c>
      <c r="J29" s="8">
        <v>23.97</v>
      </c>
      <c r="K29" s="16" t="s">
        <v>141</v>
      </c>
    </row>
    <row r="30" spans="1:11" s="21" customFormat="1" ht="25.5" x14ac:dyDescent="0.25">
      <c r="A30" s="17">
        <v>5</v>
      </c>
      <c r="B30" s="22" t="s">
        <v>18</v>
      </c>
      <c r="C30" s="17" t="s">
        <v>87</v>
      </c>
      <c r="D30" s="13">
        <f>'[1]Типовая форма'!F25</f>
        <v>50</v>
      </c>
      <c r="E30" s="13">
        <f>'[1]Типовая форма'!G25</f>
        <v>100</v>
      </c>
      <c r="F30" s="13">
        <f>'[1]Типовая форма'!H25</f>
        <v>100</v>
      </c>
      <c r="G30" s="13">
        <f>'[1]Типовая форма'!I25</f>
        <v>100</v>
      </c>
      <c r="H30" s="13">
        <f>'[1]Типовая форма'!J25</f>
        <v>100</v>
      </c>
      <c r="I30" s="13">
        <v>100</v>
      </c>
      <c r="J30" s="13">
        <v>100</v>
      </c>
      <c r="K30" s="20"/>
    </row>
    <row r="31" spans="1:11" s="12" customFormat="1" ht="51" x14ac:dyDescent="0.25">
      <c r="A31" s="6">
        <v>6</v>
      </c>
      <c r="B31" s="5" t="s">
        <v>6</v>
      </c>
      <c r="C31" s="6" t="s">
        <v>87</v>
      </c>
      <c r="D31" s="8">
        <v>46.1</v>
      </c>
      <c r="E31" s="8">
        <v>46.1</v>
      </c>
      <c r="F31" s="8">
        <v>46.1</v>
      </c>
      <c r="G31" s="8">
        <v>45.7</v>
      </c>
      <c r="H31" s="8">
        <v>45.7</v>
      </c>
      <c r="I31" s="8">
        <v>45.7</v>
      </c>
      <c r="J31" s="8">
        <v>45.7</v>
      </c>
      <c r="K31" s="16"/>
    </row>
    <row r="32" spans="1:11" s="21" customFormat="1" ht="76.5" x14ac:dyDescent="0.25">
      <c r="A32" s="17">
        <v>7</v>
      </c>
      <c r="B32" s="18" t="s">
        <v>108</v>
      </c>
      <c r="C32" s="19" t="s">
        <v>87</v>
      </c>
      <c r="D32" s="13">
        <f>'[1]Типовая форма'!E27</f>
        <v>0.95</v>
      </c>
      <c r="E32" s="13">
        <f>'[1]Типовая форма'!F27</f>
        <v>0.95</v>
      </c>
      <c r="F32" s="13">
        <v>1.02</v>
      </c>
      <c r="G32" s="13">
        <v>0.98</v>
      </c>
      <c r="H32" s="13">
        <v>1.03</v>
      </c>
      <c r="I32" s="13">
        <v>0.99</v>
      </c>
      <c r="J32" s="13">
        <v>1.01</v>
      </c>
      <c r="K32" s="20" t="s">
        <v>142</v>
      </c>
    </row>
    <row r="33" spans="1:11" s="21" customFormat="1" ht="25.5" x14ac:dyDescent="0.25">
      <c r="A33" s="36">
        <v>8</v>
      </c>
      <c r="B33" s="37" t="s">
        <v>109</v>
      </c>
      <c r="C33" s="17"/>
      <c r="D33" s="13" t="s">
        <v>27</v>
      </c>
      <c r="E33" s="13" t="s">
        <v>27</v>
      </c>
      <c r="F33" s="13" t="s">
        <v>27</v>
      </c>
      <c r="G33" s="13" t="s">
        <v>27</v>
      </c>
      <c r="H33" s="13" t="s">
        <v>27</v>
      </c>
      <c r="I33" s="13" t="s">
        <v>27</v>
      </c>
      <c r="J33" s="13"/>
      <c r="K33" s="13" t="s">
        <v>27</v>
      </c>
    </row>
    <row r="34" spans="1:11" s="12" customFormat="1" ht="20.25" customHeight="1" x14ac:dyDescent="0.25">
      <c r="A34" s="25" t="s">
        <v>19</v>
      </c>
      <c r="B34" s="5" t="s">
        <v>115</v>
      </c>
      <c r="C34" s="6" t="s">
        <v>86</v>
      </c>
      <c r="D34" s="8">
        <v>31876</v>
      </c>
      <c r="E34" s="8">
        <f>'[1]Типовая форма'!G29</f>
        <v>33652</v>
      </c>
      <c r="F34" s="8">
        <v>40280</v>
      </c>
      <c r="G34" s="8">
        <v>44778</v>
      </c>
      <c r="H34" s="8">
        <v>46362.65</v>
      </c>
      <c r="I34" s="8">
        <v>48680.78</v>
      </c>
      <c r="J34" s="8">
        <v>51114.82</v>
      </c>
      <c r="K34" s="16" t="s">
        <v>133</v>
      </c>
    </row>
    <row r="35" spans="1:11" s="12" customFormat="1" ht="21" customHeight="1" x14ac:dyDescent="0.25">
      <c r="A35" s="25" t="s">
        <v>20</v>
      </c>
      <c r="B35" s="5" t="s">
        <v>116</v>
      </c>
      <c r="C35" s="6" t="s">
        <v>86</v>
      </c>
      <c r="D35" s="8">
        <f>'[1]Типовая форма'!F30</f>
        <v>19623.27</v>
      </c>
      <c r="E35" s="8">
        <f>'[1]Типовая форма'!G30</f>
        <v>20024.7</v>
      </c>
      <c r="F35" s="8">
        <f>'[2] Образование'!G14</f>
        <v>22564.89</v>
      </c>
      <c r="G35" s="8">
        <v>25376.799999999999</v>
      </c>
      <c r="H35" s="8">
        <v>28721.68</v>
      </c>
      <c r="I35" s="8" t="s">
        <v>137</v>
      </c>
      <c r="J35" s="8">
        <v>28721.68</v>
      </c>
      <c r="K35" s="16"/>
    </row>
    <row r="36" spans="1:11" s="12" customFormat="1" ht="21" customHeight="1" x14ac:dyDescent="0.25">
      <c r="A36" s="25" t="s">
        <v>21</v>
      </c>
      <c r="B36" s="5" t="s">
        <v>117</v>
      </c>
      <c r="C36" s="6" t="s">
        <v>86</v>
      </c>
      <c r="D36" s="7">
        <f>'[1]Типовая форма'!F31</f>
        <v>23510.6</v>
      </c>
      <c r="E36" s="7">
        <f>'[1]Типовая форма'!G31</f>
        <v>25552.2</v>
      </c>
      <c r="F36" s="7">
        <f>'[2] Образование'!G17</f>
        <v>28696.16</v>
      </c>
      <c r="G36" s="8">
        <v>31304.1</v>
      </c>
      <c r="H36" s="7">
        <v>32858.949999999997</v>
      </c>
      <c r="I36" s="7">
        <v>32858.949999999997</v>
      </c>
      <c r="J36" s="7">
        <v>32858.949999999997</v>
      </c>
      <c r="K36" s="16"/>
    </row>
    <row r="37" spans="1:11" s="12" customFormat="1" ht="20.25" customHeight="1" x14ac:dyDescent="0.25">
      <c r="A37" s="25" t="s">
        <v>22</v>
      </c>
      <c r="B37" s="5" t="s">
        <v>118</v>
      </c>
      <c r="C37" s="6" t="s">
        <v>86</v>
      </c>
      <c r="D37" s="7">
        <f>'[1]Типовая форма'!F32</f>
        <v>27928.09</v>
      </c>
      <c r="E37" s="7">
        <f>'[1]Типовая форма'!G32</f>
        <v>30254.21</v>
      </c>
      <c r="F37" s="7">
        <f>'[2] Образование'!G20</f>
        <v>35084.519999999997</v>
      </c>
      <c r="G37" s="8">
        <v>39787.230000000003</v>
      </c>
      <c r="H37" s="24">
        <f>G37</f>
        <v>39787.230000000003</v>
      </c>
      <c r="I37" s="24">
        <f>H37</f>
        <v>39787.230000000003</v>
      </c>
      <c r="J37" s="24">
        <f>I37</f>
        <v>39787.230000000003</v>
      </c>
      <c r="K37" s="16"/>
    </row>
    <row r="38" spans="1:11" s="21" customFormat="1" ht="21" customHeight="1" x14ac:dyDescent="0.25">
      <c r="A38" s="35" t="s">
        <v>23</v>
      </c>
      <c r="B38" s="22" t="s">
        <v>25</v>
      </c>
      <c r="C38" s="17" t="s">
        <v>86</v>
      </c>
      <c r="D38" s="24">
        <f>'[1]Типовая форма'!F33</f>
        <v>23984.2</v>
      </c>
      <c r="E38" s="24">
        <f>'[1]Типовая форма'!G33</f>
        <v>25429.55</v>
      </c>
      <c r="F38" s="24">
        <f>[3]Культура!G7</f>
        <v>28400.02</v>
      </c>
      <c r="G38" s="24">
        <v>32293.16</v>
      </c>
      <c r="H38" s="24">
        <v>34546.199999999997</v>
      </c>
      <c r="I38" s="24">
        <v>32319.200000000001</v>
      </c>
      <c r="J38" s="24">
        <f>I38</f>
        <v>32319.200000000001</v>
      </c>
      <c r="K38" s="20"/>
    </row>
    <row r="39" spans="1:11" s="46" customFormat="1" ht="21" customHeight="1" x14ac:dyDescent="0.25">
      <c r="A39" s="42" t="s">
        <v>24</v>
      </c>
      <c r="B39" s="43" t="s">
        <v>26</v>
      </c>
      <c r="C39" s="19" t="s">
        <v>86</v>
      </c>
      <c r="D39" s="44">
        <v>0</v>
      </c>
      <c r="E39" s="44">
        <v>0</v>
      </c>
      <c r="F39" s="44">
        <v>0</v>
      </c>
      <c r="G39" s="13">
        <v>0</v>
      </c>
      <c r="H39" s="13">
        <v>0</v>
      </c>
      <c r="I39" s="13">
        <v>0</v>
      </c>
      <c r="J39" s="13">
        <v>0</v>
      </c>
      <c r="K39" s="45"/>
    </row>
    <row r="40" spans="1:11" s="53" customFormat="1" ht="19.5" customHeight="1" x14ac:dyDescent="0.25">
      <c r="A40" s="58" t="s">
        <v>28</v>
      </c>
      <c r="B40" s="59"/>
      <c r="C40" s="59"/>
      <c r="D40" s="59"/>
      <c r="E40" s="59"/>
      <c r="F40" s="59"/>
      <c r="G40" s="59"/>
      <c r="H40" s="59"/>
      <c r="I40" s="81"/>
      <c r="J40" s="81"/>
      <c r="K40" s="82"/>
    </row>
    <row r="41" spans="1:11" s="12" customFormat="1" ht="51" x14ac:dyDescent="0.25">
      <c r="A41" s="6">
        <v>9</v>
      </c>
      <c r="B41" s="50" t="s">
        <v>119</v>
      </c>
      <c r="C41" s="6" t="s">
        <v>87</v>
      </c>
      <c r="D41" s="8">
        <v>81.34</v>
      </c>
      <c r="E41" s="8">
        <v>79.599999999999994</v>
      </c>
      <c r="F41" s="8">
        <f>'[2] Образование'!G24</f>
        <v>81.116584564860432</v>
      </c>
      <c r="G41" s="8">
        <f>945/1196*100</f>
        <v>79.013377926421398</v>
      </c>
      <c r="H41" s="8">
        <v>88.66</v>
      </c>
      <c r="I41" s="8">
        <v>93.5</v>
      </c>
      <c r="J41" s="8">
        <v>95.94</v>
      </c>
      <c r="K41" s="16"/>
    </row>
    <row r="42" spans="1:11" s="12" customFormat="1" ht="38.25" x14ac:dyDescent="0.25">
      <c r="A42" s="6">
        <v>10</v>
      </c>
      <c r="B42" s="50" t="s">
        <v>120</v>
      </c>
      <c r="C42" s="6" t="s">
        <v>87</v>
      </c>
      <c r="D42" s="8">
        <v>15.33</v>
      </c>
      <c r="E42" s="8">
        <f>176/1296*100</f>
        <v>13.580246913580247</v>
      </c>
      <c r="F42" s="8">
        <f>'[2] Образование'!G27</f>
        <v>16.83087027914614</v>
      </c>
      <c r="G42" s="8">
        <v>20.74</v>
      </c>
      <c r="H42" s="8">
        <v>18.3</v>
      </c>
      <c r="I42" s="8">
        <v>19.3</v>
      </c>
      <c r="J42" s="8">
        <v>19.809999999999999</v>
      </c>
      <c r="K42" s="16"/>
    </row>
    <row r="43" spans="1:11" s="12" customFormat="1" ht="51" x14ac:dyDescent="0.25">
      <c r="A43" s="6">
        <v>11</v>
      </c>
      <c r="B43" s="5" t="s">
        <v>121</v>
      </c>
      <c r="C43" s="6" t="s">
        <v>87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7"/>
    </row>
    <row r="44" spans="1:11" s="53" customFormat="1" ht="18.75" customHeight="1" x14ac:dyDescent="0.25">
      <c r="A44" s="58" t="s">
        <v>29</v>
      </c>
      <c r="B44" s="59"/>
      <c r="C44" s="59"/>
      <c r="D44" s="59"/>
      <c r="E44" s="59"/>
      <c r="F44" s="59"/>
      <c r="G44" s="59"/>
      <c r="H44" s="59"/>
      <c r="I44" s="81"/>
      <c r="J44" s="81"/>
      <c r="K44" s="82"/>
    </row>
    <row r="45" spans="1:11" s="12" customFormat="1" x14ac:dyDescent="0.25">
      <c r="A45" s="6">
        <v>12</v>
      </c>
      <c r="B45" s="48" t="s">
        <v>96</v>
      </c>
      <c r="C45" s="6" t="s">
        <v>87</v>
      </c>
      <c r="D45" s="51" t="s">
        <v>27</v>
      </c>
      <c r="E45" s="51" t="s">
        <v>27</v>
      </c>
      <c r="F45" s="51" t="s">
        <v>27</v>
      </c>
      <c r="G45" s="51" t="s">
        <v>27</v>
      </c>
      <c r="H45" s="51" t="s">
        <v>27</v>
      </c>
      <c r="I45" s="51" t="s">
        <v>27</v>
      </c>
      <c r="J45" s="51" t="s">
        <v>27</v>
      </c>
      <c r="K45" s="52" t="s">
        <v>27</v>
      </c>
    </row>
    <row r="46" spans="1:11" s="12" customFormat="1" ht="51" x14ac:dyDescent="0.25">
      <c r="A46" s="6">
        <v>13</v>
      </c>
      <c r="B46" s="5" t="s">
        <v>122</v>
      </c>
      <c r="C46" s="6" t="s">
        <v>87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16"/>
    </row>
    <row r="47" spans="1:11" s="12" customFormat="1" ht="51" x14ac:dyDescent="0.25">
      <c r="A47" s="6">
        <v>14</v>
      </c>
      <c r="B47" s="5" t="s">
        <v>123</v>
      </c>
      <c r="C47" s="6" t="s">
        <v>87</v>
      </c>
      <c r="D47" s="8">
        <f>'[1]Типовая форма'!F42</f>
        <v>100</v>
      </c>
      <c r="E47" s="8">
        <f>'[1]Типовая форма'!G42</f>
        <v>100</v>
      </c>
      <c r="F47" s="8">
        <f>'[1]Типовая форма'!H42</f>
        <v>100</v>
      </c>
      <c r="G47" s="8">
        <f>'[1]Типовая форма'!I42</f>
        <v>100</v>
      </c>
      <c r="H47" s="8">
        <f>'[1]Типовая форма'!J42</f>
        <v>100</v>
      </c>
      <c r="I47" s="8">
        <v>100</v>
      </c>
      <c r="J47" s="8">
        <v>100</v>
      </c>
      <c r="K47" s="16"/>
    </row>
    <row r="48" spans="1:11" s="12" customFormat="1" ht="51" x14ac:dyDescent="0.25">
      <c r="A48" s="6">
        <v>15</v>
      </c>
      <c r="B48" s="5" t="s">
        <v>124</v>
      </c>
      <c r="C48" s="6" t="s">
        <v>87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7"/>
    </row>
    <row r="49" spans="1:11" s="12" customFormat="1" ht="38.25" x14ac:dyDescent="0.25">
      <c r="A49" s="6">
        <v>16</v>
      </c>
      <c r="B49" s="5" t="s">
        <v>125</v>
      </c>
      <c r="C49" s="6" t="s">
        <v>87</v>
      </c>
      <c r="D49" s="8">
        <f>'[1]Типовая форма'!F44</f>
        <v>76.400000000000006</v>
      </c>
      <c r="E49" s="8">
        <v>70.66</v>
      </c>
      <c r="F49" s="8">
        <v>95</v>
      </c>
      <c r="G49" s="8">
        <v>95</v>
      </c>
      <c r="H49" s="49">
        <v>95</v>
      </c>
      <c r="I49" s="49">
        <v>95</v>
      </c>
      <c r="J49" s="49">
        <v>95</v>
      </c>
      <c r="K49" s="7"/>
    </row>
    <row r="50" spans="1:11" s="12" customFormat="1" ht="51" x14ac:dyDescent="0.25">
      <c r="A50" s="6">
        <v>17</v>
      </c>
      <c r="B50" s="5" t="s">
        <v>126</v>
      </c>
      <c r="C50" s="6" t="s">
        <v>87</v>
      </c>
      <c r="D50" s="8">
        <f>'[1]Типовая форма'!F45</f>
        <v>5.29</v>
      </c>
      <c r="E50" s="8">
        <f>'[1]Типовая форма'!G45</f>
        <v>9.2396109637488948</v>
      </c>
      <c r="F50" s="8">
        <f>'[2] Образование'!G59</f>
        <v>5.7471264367816088</v>
      </c>
      <c r="G50" s="8">
        <v>8.5500000000000007</v>
      </c>
      <c r="H50" s="8">
        <f>'[2] Образование'!I59</f>
        <v>8.1786030061892134</v>
      </c>
      <c r="I50" s="8">
        <f>'[2] Образование'!J59</f>
        <v>8.1786030061892134</v>
      </c>
      <c r="J50" s="8">
        <f>'[2] Образование'!K59</f>
        <v>0</v>
      </c>
      <c r="K50" s="24" t="s">
        <v>143</v>
      </c>
    </row>
    <row r="51" spans="1:11" s="21" customFormat="1" ht="38.25" x14ac:dyDescent="0.25">
      <c r="A51" s="17">
        <v>18</v>
      </c>
      <c r="B51" s="22" t="s">
        <v>127</v>
      </c>
      <c r="C51" s="17" t="s">
        <v>88</v>
      </c>
      <c r="D51" s="13">
        <f>'[1]Типовая форма'!F46</f>
        <v>65.239999999999995</v>
      </c>
      <c r="E51" s="13">
        <f>'[1]Типовая форма'!G46</f>
        <v>61.32572060123784</v>
      </c>
      <c r="F51" s="13">
        <f>'[2] Образование'!G62</f>
        <v>65.527935455349251</v>
      </c>
      <c r="G51" s="13">
        <v>71.06</v>
      </c>
      <c r="H51" s="13">
        <f>'[2] Образование'!I62</f>
        <v>63.454394341290893</v>
      </c>
      <c r="I51" s="13">
        <f>'[2] Образование'!J62</f>
        <v>62.313611847922196</v>
      </c>
      <c r="J51" s="13">
        <v>62.31</v>
      </c>
      <c r="K51" s="24" t="s">
        <v>144</v>
      </c>
    </row>
    <row r="52" spans="1:11" s="21" customFormat="1" ht="51" x14ac:dyDescent="0.25">
      <c r="A52" s="17">
        <v>19</v>
      </c>
      <c r="B52" s="22" t="s">
        <v>30</v>
      </c>
      <c r="C52" s="17" t="s">
        <v>87</v>
      </c>
      <c r="D52" s="13">
        <f>'[1]Типовая форма'!F47</f>
        <v>68.760000000000005</v>
      </c>
      <c r="E52" s="13">
        <f>'[1]Типовая форма'!G47</f>
        <v>89.57033957033957</v>
      </c>
      <c r="F52" s="13">
        <f>'[2] Образование'!G65</f>
        <v>86.710164835164832</v>
      </c>
      <c r="G52" s="13">
        <v>75.91</v>
      </c>
      <c r="H52" s="13">
        <v>71.16</v>
      </c>
      <c r="I52" s="13">
        <v>71.040000000000006</v>
      </c>
      <c r="J52" s="13">
        <v>71.67</v>
      </c>
      <c r="K52" s="24"/>
    </row>
    <row r="53" spans="1:11" s="21" customFormat="1" ht="18" customHeight="1" x14ac:dyDescent="0.25">
      <c r="A53" s="58" t="s">
        <v>82</v>
      </c>
      <c r="B53" s="59"/>
      <c r="C53" s="59"/>
      <c r="D53" s="59"/>
      <c r="E53" s="59"/>
      <c r="F53" s="59"/>
      <c r="G53" s="59"/>
      <c r="H53" s="59"/>
      <c r="I53" s="60"/>
      <c r="J53" s="60"/>
      <c r="K53" s="61"/>
    </row>
    <row r="54" spans="1:11" s="21" customFormat="1" ht="29.25" customHeight="1" x14ac:dyDescent="0.25">
      <c r="A54" s="36">
        <v>20</v>
      </c>
      <c r="B54" s="37" t="s">
        <v>81</v>
      </c>
      <c r="C54" s="22"/>
      <c r="D54" s="13" t="s">
        <v>27</v>
      </c>
      <c r="E54" s="13" t="s">
        <v>27</v>
      </c>
      <c r="F54" s="13" t="s">
        <v>27</v>
      </c>
      <c r="G54" s="13" t="s">
        <v>27</v>
      </c>
      <c r="H54" s="13" t="s">
        <v>27</v>
      </c>
      <c r="I54" s="13" t="s">
        <v>27</v>
      </c>
      <c r="J54" s="13" t="s">
        <v>27</v>
      </c>
      <c r="K54" s="13" t="s">
        <v>27</v>
      </c>
    </row>
    <row r="55" spans="1:11" s="21" customFormat="1" ht="21" customHeight="1" x14ac:dyDescent="0.25">
      <c r="A55" s="35" t="s">
        <v>31</v>
      </c>
      <c r="B55" s="22" t="s">
        <v>32</v>
      </c>
      <c r="C55" s="17" t="s">
        <v>87</v>
      </c>
      <c r="D55" s="24">
        <f>'[1]Типовая форма'!F50</f>
        <v>333.33</v>
      </c>
      <c r="E55" s="24">
        <f>'[1]Типовая форма'!G50</f>
        <v>333.33</v>
      </c>
      <c r="F55" s="24">
        <f>'[1]Типовая форма'!H50</f>
        <v>333.33</v>
      </c>
      <c r="G55" s="24">
        <f>'[1]Типовая форма'!I50</f>
        <v>333.33</v>
      </c>
      <c r="H55" s="24">
        <f>'[1]Типовая форма'!J50</f>
        <v>333.33</v>
      </c>
      <c r="I55" s="24">
        <f t="shared" ref="I55:J58" si="0">H55</f>
        <v>333.33</v>
      </c>
      <c r="J55" s="24">
        <f t="shared" si="0"/>
        <v>333.33</v>
      </c>
      <c r="K55" s="20"/>
    </row>
    <row r="56" spans="1:11" s="21" customFormat="1" ht="21" customHeight="1" x14ac:dyDescent="0.25">
      <c r="A56" s="35" t="s">
        <v>35</v>
      </c>
      <c r="B56" s="22" t="s">
        <v>33</v>
      </c>
      <c r="C56" s="17" t="s">
        <v>87</v>
      </c>
      <c r="D56" s="24">
        <f>'[1]Типовая форма'!F51</f>
        <v>157.13999999999999</v>
      </c>
      <c r="E56" s="24">
        <f>'[1]Типовая форма'!G51</f>
        <v>157.13999999999999</v>
      </c>
      <c r="F56" s="24">
        <f>'[1]Типовая форма'!H51</f>
        <v>157.13999999999999</v>
      </c>
      <c r="G56" s="24">
        <f>'[1]Типовая форма'!I51</f>
        <v>157.13999999999999</v>
      </c>
      <c r="H56" s="24">
        <f>'[1]Типовая форма'!J51</f>
        <v>157.13999999999999</v>
      </c>
      <c r="I56" s="24">
        <f t="shared" si="0"/>
        <v>157.13999999999999</v>
      </c>
      <c r="J56" s="24">
        <f t="shared" si="0"/>
        <v>157.13999999999999</v>
      </c>
      <c r="K56" s="20"/>
    </row>
    <row r="57" spans="1:11" s="21" customFormat="1" ht="21" customHeight="1" x14ac:dyDescent="0.25">
      <c r="A57" s="35" t="s">
        <v>36</v>
      </c>
      <c r="B57" s="22" t="s">
        <v>34</v>
      </c>
      <c r="C57" s="17" t="s">
        <v>87</v>
      </c>
      <c r="D57" s="24">
        <f>'[1]Типовая форма'!F52</f>
        <v>0</v>
      </c>
      <c r="E57" s="24">
        <f>'[1]Типовая форма'!G52</f>
        <v>0</v>
      </c>
      <c r="F57" s="24">
        <f>'[1]Типовая форма'!H52</f>
        <v>0</v>
      </c>
      <c r="G57" s="24">
        <f>'[1]Типовая форма'!I52</f>
        <v>0</v>
      </c>
      <c r="H57" s="24">
        <f>'[1]Типовая форма'!J52</f>
        <v>0</v>
      </c>
      <c r="I57" s="24">
        <f t="shared" si="0"/>
        <v>0</v>
      </c>
      <c r="J57" s="24">
        <f t="shared" si="0"/>
        <v>0</v>
      </c>
      <c r="K57" s="24"/>
    </row>
    <row r="58" spans="1:11" s="21" customFormat="1" ht="38.25" x14ac:dyDescent="0.25">
      <c r="A58" s="35" t="s">
        <v>38</v>
      </c>
      <c r="B58" s="22" t="s">
        <v>37</v>
      </c>
      <c r="C58" s="17" t="s">
        <v>87</v>
      </c>
      <c r="D58" s="24">
        <f>'[1]Типовая форма'!F53</f>
        <v>32</v>
      </c>
      <c r="E58" s="24">
        <f>'[1]Типовая форма'!G53</f>
        <v>12</v>
      </c>
      <c r="F58" s="24">
        <f>'[1]Типовая форма'!H53</f>
        <v>12</v>
      </c>
      <c r="G58" s="24">
        <f>'[1]Типовая форма'!I53</f>
        <v>12</v>
      </c>
      <c r="H58" s="24">
        <f>'[1]Типовая форма'!J53</f>
        <v>12</v>
      </c>
      <c r="I58" s="24">
        <f t="shared" si="0"/>
        <v>12</v>
      </c>
      <c r="J58" s="24">
        <f t="shared" si="0"/>
        <v>12</v>
      </c>
      <c r="K58" s="24"/>
    </row>
    <row r="59" spans="1:11" s="21" customFormat="1" ht="51" x14ac:dyDescent="0.25">
      <c r="A59" s="35" t="s">
        <v>8</v>
      </c>
      <c r="B59" s="22" t="s">
        <v>39</v>
      </c>
      <c r="C59" s="17" t="s">
        <v>87</v>
      </c>
      <c r="D59" s="24">
        <f>'[1]Типовая форма'!F54</f>
        <v>50</v>
      </c>
      <c r="E59" s="24">
        <f>'[1]Типовая форма'!G54</f>
        <v>50</v>
      </c>
      <c r="F59" s="24">
        <f>'[1]Типовая форма'!H54</f>
        <v>50</v>
      </c>
      <c r="G59" s="24">
        <f>'[1]Типовая форма'!I54</f>
        <v>50</v>
      </c>
      <c r="H59" s="24">
        <f>'[1]Типовая форма'!J54</f>
        <v>50</v>
      </c>
      <c r="I59" s="24">
        <f>'[1]Типовая форма'!K54</f>
        <v>0</v>
      </c>
      <c r="J59" s="24">
        <f>'[1]Типовая форма'!L54</f>
        <v>0</v>
      </c>
      <c r="K59" s="24"/>
    </row>
    <row r="60" spans="1:11" s="14" customFormat="1" ht="19.5" customHeight="1" x14ac:dyDescent="0.25">
      <c r="A60" s="71" t="s">
        <v>41</v>
      </c>
      <c r="B60" s="72"/>
      <c r="C60" s="72"/>
      <c r="D60" s="72"/>
      <c r="E60" s="72"/>
      <c r="F60" s="72"/>
      <c r="G60" s="72"/>
      <c r="H60" s="72"/>
      <c r="I60" s="73"/>
      <c r="J60" s="73"/>
      <c r="K60" s="74"/>
    </row>
    <row r="61" spans="1:11" s="21" customFormat="1" ht="43.5" customHeight="1" x14ac:dyDescent="0.25">
      <c r="A61" s="26">
        <v>23</v>
      </c>
      <c r="B61" s="27" t="s">
        <v>40</v>
      </c>
      <c r="C61" s="26" t="s">
        <v>87</v>
      </c>
      <c r="D61" s="28">
        <f>'[1]Типовая форма'!F56</f>
        <v>37.68</v>
      </c>
      <c r="E61" s="28">
        <f>'[1]Типовая форма'!G56</f>
        <v>40.9578685838135</v>
      </c>
      <c r="F61" s="28">
        <f>'[4]Экономическое развитие'!G9</f>
        <v>44.354183590576767</v>
      </c>
      <c r="G61" s="28">
        <f>8790/18105*100</f>
        <v>48.550124275062139</v>
      </c>
      <c r="H61" s="28">
        <v>49</v>
      </c>
      <c r="I61" s="28">
        <v>49</v>
      </c>
      <c r="J61" s="28">
        <v>50</v>
      </c>
      <c r="K61" s="33"/>
    </row>
    <row r="62" spans="1:11" s="21" customFormat="1" ht="44.25" customHeight="1" x14ac:dyDescent="0.25">
      <c r="A62" s="29" t="s">
        <v>83</v>
      </c>
      <c r="B62" s="30" t="s">
        <v>84</v>
      </c>
      <c r="C62" s="31" t="s">
        <v>87</v>
      </c>
      <c r="D62" s="32">
        <f>'[1]Типовая форма'!F57</f>
        <v>59.07</v>
      </c>
      <c r="E62" s="32">
        <f>'[1]Типовая форма'!G57</f>
        <v>64.913329348475784</v>
      </c>
      <c r="F62" s="32">
        <f>'[4]Экономическое развитие'!G12</f>
        <v>66.6365280289331</v>
      </c>
      <c r="G62" s="32">
        <f>2436/3318*100</f>
        <v>73.417721518987349</v>
      </c>
      <c r="H62" s="32">
        <v>74</v>
      </c>
      <c r="I62" s="32">
        <v>75</v>
      </c>
      <c r="J62" s="32">
        <v>76</v>
      </c>
      <c r="K62" s="34"/>
    </row>
    <row r="63" spans="1:11" s="14" customFormat="1" ht="20.25" customHeight="1" x14ac:dyDescent="0.25">
      <c r="A63" s="75" t="s">
        <v>42</v>
      </c>
      <c r="B63" s="76"/>
      <c r="C63" s="76"/>
      <c r="D63" s="76"/>
      <c r="E63" s="76"/>
      <c r="F63" s="76"/>
      <c r="G63" s="76"/>
      <c r="H63" s="76"/>
      <c r="I63" s="77"/>
      <c r="J63" s="77"/>
      <c r="K63" s="78"/>
    </row>
    <row r="64" spans="1:11" s="21" customFormat="1" ht="51" x14ac:dyDescent="0.25">
      <c r="A64" s="36">
        <v>24</v>
      </c>
      <c r="B64" s="37" t="s">
        <v>43</v>
      </c>
      <c r="C64" s="17" t="s">
        <v>89</v>
      </c>
      <c r="D64" s="24">
        <f>'[1]Типовая форма'!F59</f>
        <v>40.950000000000003</v>
      </c>
      <c r="E64" s="24">
        <f>'[1]Типовая форма'!G59</f>
        <v>41.75</v>
      </c>
      <c r="F64" s="24">
        <v>42.64</v>
      </c>
      <c r="G64" s="24">
        <v>39.5</v>
      </c>
      <c r="H64" s="24">
        <v>41</v>
      </c>
      <c r="I64" s="24">
        <v>41.9</v>
      </c>
      <c r="J64" s="24">
        <v>42.8</v>
      </c>
      <c r="K64" s="20" t="s">
        <v>134</v>
      </c>
    </row>
    <row r="65" spans="1:11" s="21" customFormat="1" ht="16.5" customHeight="1" x14ac:dyDescent="0.25">
      <c r="A65" s="35" t="s">
        <v>45</v>
      </c>
      <c r="B65" s="22" t="s">
        <v>44</v>
      </c>
      <c r="C65" s="17" t="s">
        <v>89</v>
      </c>
      <c r="D65" s="24">
        <f>'[1]Типовая форма'!F60</f>
        <v>0.53</v>
      </c>
      <c r="E65" s="24">
        <f>'[1]Типовая форма'!G60</f>
        <v>0.4</v>
      </c>
      <c r="F65" s="24">
        <v>0.25430000000000003</v>
      </c>
      <c r="G65" s="24">
        <v>0.41</v>
      </c>
      <c r="H65" s="24">
        <v>0.78</v>
      </c>
      <c r="I65" s="24">
        <v>0.19</v>
      </c>
      <c r="J65" s="24">
        <v>0.19</v>
      </c>
      <c r="K65" s="20" t="str">
        <f>'[5]Типовая форма'!K63</f>
        <v>ч-ть  срднегодовая</v>
      </c>
    </row>
    <row r="66" spans="1:11" s="12" customFormat="1" ht="25.5" x14ac:dyDescent="0.25">
      <c r="A66" s="47" t="s">
        <v>10</v>
      </c>
      <c r="B66" s="48" t="s">
        <v>46</v>
      </c>
      <c r="C66" s="6" t="s">
        <v>90</v>
      </c>
      <c r="D66" s="7">
        <f>'[5]Типовая форма'!F64</f>
        <v>16.2</v>
      </c>
      <c r="E66" s="7">
        <f>'[5]Типовая форма'!G64</f>
        <v>11.36</v>
      </c>
      <c r="F66" s="7">
        <v>10.76</v>
      </c>
      <c r="G66" s="7">
        <f>22.8544/21531*10000</f>
        <v>10.614648646138127</v>
      </c>
      <c r="H66" s="7">
        <v>0.73</v>
      </c>
      <c r="I66" s="7">
        <v>0.64</v>
      </c>
      <c r="J66" s="7">
        <v>0.57999999999999996</v>
      </c>
      <c r="K66" s="16" t="s">
        <v>136</v>
      </c>
    </row>
    <row r="67" spans="1:11" s="21" customFormat="1" ht="38.25" x14ac:dyDescent="0.25">
      <c r="A67" s="35" t="s">
        <v>48</v>
      </c>
      <c r="B67" s="22" t="s">
        <v>47</v>
      </c>
      <c r="C67" s="17" t="s">
        <v>90</v>
      </c>
      <c r="D67" s="24">
        <f>'[5]Типовая форма'!F65</f>
        <v>16.2</v>
      </c>
      <c r="E67" s="24">
        <f>'[5]Типовая форма'!G65</f>
        <v>11.36</v>
      </c>
      <c r="F67" s="24">
        <v>10.76</v>
      </c>
      <c r="G67" s="24">
        <f>22.8544/21531*10000</f>
        <v>10.614648646138127</v>
      </c>
      <c r="H67" s="24">
        <v>0.69</v>
      </c>
      <c r="I67" s="24">
        <v>0.64</v>
      </c>
      <c r="J67" s="24">
        <v>0.57999999999999996</v>
      </c>
      <c r="K67" s="16" t="s">
        <v>136</v>
      </c>
    </row>
    <row r="68" spans="1:11" s="21" customFormat="1" ht="51.75" customHeight="1" x14ac:dyDescent="0.25">
      <c r="A68" s="38" t="s">
        <v>11</v>
      </c>
      <c r="B68" s="37" t="s">
        <v>49</v>
      </c>
      <c r="C68" s="17"/>
      <c r="D68" s="13" t="s">
        <v>27</v>
      </c>
      <c r="E68" s="13" t="s">
        <v>27</v>
      </c>
      <c r="F68" s="13" t="s">
        <v>27</v>
      </c>
      <c r="G68" s="13" t="s">
        <v>27</v>
      </c>
      <c r="H68" s="13" t="s">
        <v>27</v>
      </c>
      <c r="I68" s="13" t="s">
        <v>27</v>
      </c>
      <c r="J68" s="13"/>
      <c r="K68" s="13" t="s">
        <v>27</v>
      </c>
    </row>
    <row r="69" spans="1:11" s="21" customFormat="1" x14ac:dyDescent="0.25">
      <c r="A69" s="35" t="s">
        <v>50</v>
      </c>
      <c r="B69" s="18" t="s">
        <v>52</v>
      </c>
      <c r="C69" s="19" t="s">
        <v>89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/>
      <c r="K69" s="24"/>
    </row>
    <row r="70" spans="1:11" s="21" customFormat="1" ht="21" customHeight="1" x14ac:dyDescent="0.25">
      <c r="A70" s="35" t="s">
        <v>51</v>
      </c>
      <c r="B70" s="22" t="s">
        <v>53</v>
      </c>
      <c r="C70" s="17" t="s">
        <v>89</v>
      </c>
      <c r="D70" s="24">
        <v>2300</v>
      </c>
      <c r="E70" s="24">
        <v>2300</v>
      </c>
      <c r="F70" s="24">
        <v>2300</v>
      </c>
      <c r="G70" s="24">
        <v>2300</v>
      </c>
      <c r="H70" s="24">
        <v>2300</v>
      </c>
      <c r="I70" s="24">
        <v>2300</v>
      </c>
      <c r="J70" s="24"/>
      <c r="K70" s="24"/>
    </row>
    <row r="71" spans="1:11" s="14" customFormat="1" ht="21" customHeight="1" x14ac:dyDescent="0.25">
      <c r="A71" s="79" t="s">
        <v>54</v>
      </c>
      <c r="B71" s="80"/>
      <c r="C71" s="80"/>
      <c r="D71" s="80"/>
      <c r="E71" s="80"/>
      <c r="F71" s="80"/>
      <c r="G71" s="80"/>
      <c r="H71" s="80"/>
      <c r="I71" s="60"/>
      <c r="J71" s="60"/>
      <c r="K71" s="61"/>
    </row>
    <row r="72" spans="1:11" s="21" customFormat="1" ht="89.25" customHeight="1" x14ac:dyDescent="0.25">
      <c r="A72" s="17">
        <v>27</v>
      </c>
      <c r="B72" s="23" t="s">
        <v>55</v>
      </c>
      <c r="C72" s="39" t="s">
        <v>87</v>
      </c>
      <c r="D72" s="40">
        <f>'[1]Типовая форма'!F67</f>
        <v>98.85</v>
      </c>
      <c r="E72" s="40">
        <f>'[1]Типовая форма'!G67</f>
        <v>98.85</v>
      </c>
      <c r="F72" s="40">
        <v>98.85</v>
      </c>
      <c r="G72" s="24">
        <v>98.85</v>
      </c>
      <c r="H72" s="24">
        <v>98.85</v>
      </c>
      <c r="I72" s="24">
        <v>98.85</v>
      </c>
      <c r="J72" s="40">
        <v>98.85</v>
      </c>
      <c r="K72" s="41"/>
    </row>
    <row r="73" spans="1:11" s="21" customFormat="1" ht="153" x14ac:dyDescent="0.25">
      <c r="A73" s="17">
        <v>28</v>
      </c>
      <c r="B73" s="23" t="s">
        <v>110</v>
      </c>
      <c r="C73" s="17" t="s">
        <v>87</v>
      </c>
      <c r="D73" s="24">
        <f>'[1]Типовая форма'!F68</f>
        <v>85.7</v>
      </c>
      <c r="E73" s="24">
        <f>'[1]Типовая форма'!G68</f>
        <v>86.67</v>
      </c>
      <c r="F73" s="24">
        <v>88.24</v>
      </c>
      <c r="G73" s="24">
        <v>88.24</v>
      </c>
      <c r="H73" s="24">
        <v>88.24</v>
      </c>
      <c r="I73" s="24">
        <v>88.24</v>
      </c>
      <c r="J73" s="24">
        <v>88.24</v>
      </c>
      <c r="K73" s="20"/>
    </row>
    <row r="74" spans="1:11" s="21" customFormat="1" ht="38.25" x14ac:dyDescent="0.25">
      <c r="A74" s="17">
        <v>29</v>
      </c>
      <c r="B74" s="23" t="s">
        <v>56</v>
      </c>
      <c r="C74" s="17" t="s">
        <v>87</v>
      </c>
      <c r="D74" s="24">
        <f>'[1]Типовая форма'!F69</f>
        <v>89.7</v>
      </c>
      <c r="E74" s="24">
        <f>'[1]Типовая форма'!G69</f>
        <v>90</v>
      </c>
      <c r="F74" s="24">
        <v>90</v>
      </c>
      <c r="G74" s="24">
        <v>90</v>
      </c>
      <c r="H74" s="24">
        <v>90</v>
      </c>
      <c r="I74" s="24">
        <v>90</v>
      </c>
      <c r="J74" s="24">
        <v>90</v>
      </c>
      <c r="K74" s="20"/>
    </row>
    <row r="75" spans="1:11" s="21" customFormat="1" ht="51" x14ac:dyDescent="0.25">
      <c r="A75" s="17">
        <v>30</v>
      </c>
      <c r="B75" s="23" t="s">
        <v>57</v>
      </c>
      <c r="C75" s="17" t="s">
        <v>87</v>
      </c>
      <c r="D75" s="24">
        <f>'[1]Типовая форма'!F70</f>
        <v>13.6</v>
      </c>
      <c r="E75" s="24">
        <f>'[1]Типовая форма'!G70</f>
        <v>19.5</v>
      </c>
      <c r="F75" s="24">
        <v>11.9</v>
      </c>
      <c r="G75" s="24">
        <v>2.93</v>
      </c>
      <c r="H75" s="24">
        <v>2.8</v>
      </c>
      <c r="I75" s="24">
        <v>9.59</v>
      </c>
      <c r="J75" s="24">
        <v>15.9</v>
      </c>
      <c r="K75" s="24"/>
    </row>
    <row r="76" spans="1:11" s="14" customFormat="1" ht="21" customHeight="1" x14ac:dyDescent="0.25">
      <c r="A76" s="58" t="s">
        <v>58</v>
      </c>
      <c r="B76" s="59"/>
      <c r="C76" s="59"/>
      <c r="D76" s="59"/>
      <c r="E76" s="59"/>
      <c r="F76" s="59"/>
      <c r="G76" s="59"/>
      <c r="H76" s="59"/>
      <c r="I76" s="60"/>
      <c r="J76" s="60"/>
      <c r="K76" s="61"/>
    </row>
    <row r="77" spans="1:11" s="21" customFormat="1" ht="63.75" x14ac:dyDescent="0.25">
      <c r="A77" s="17">
        <v>31</v>
      </c>
      <c r="B77" s="22" t="s">
        <v>14</v>
      </c>
      <c r="C77" s="17" t="s">
        <v>87</v>
      </c>
      <c r="D77" s="13">
        <f>'[1]Типовая форма'!F72</f>
        <v>42.12</v>
      </c>
      <c r="E77" s="13">
        <f>'[1]Типовая форма'!G72</f>
        <v>37.479999999999997</v>
      </c>
      <c r="F77" s="13">
        <f>'[6]Фин. упр. ( испр. среднегод. чи'!G9</f>
        <v>34.883376700200714</v>
      </c>
      <c r="G77" s="13">
        <f>37.49</f>
        <v>37.49</v>
      </c>
      <c r="H77" s="13">
        <v>41.32</v>
      </c>
      <c r="I77" s="13">
        <v>39.14</v>
      </c>
      <c r="J77" s="13">
        <v>40.04</v>
      </c>
      <c r="K77" s="20"/>
    </row>
    <row r="78" spans="1:11" s="21" customFormat="1" ht="51" x14ac:dyDescent="0.25">
      <c r="A78" s="17">
        <v>32</v>
      </c>
      <c r="B78" s="22" t="s">
        <v>59</v>
      </c>
      <c r="C78" s="17" t="s">
        <v>87</v>
      </c>
      <c r="D78" s="13">
        <f>'[1]Типовая форма'!F73</f>
        <v>0</v>
      </c>
      <c r="E78" s="13">
        <f>'[1]Типовая форма'!G73</f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20"/>
    </row>
    <row r="79" spans="1:11" s="21" customFormat="1" ht="38.25" x14ac:dyDescent="0.25">
      <c r="A79" s="17">
        <v>33</v>
      </c>
      <c r="B79" s="22" t="s">
        <v>111</v>
      </c>
      <c r="C79" s="17" t="s">
        <v>88</v>
      </c>
      <c r="D79" s="13">
        <f>'[1]Типовая форма'!F74</f>
        <v>0</v>
      </c>
      <c r="E79" s="13">
        <f>'[1]Типовая форма'!G74</f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20"/>
    </row>
    <row r="80" spans="1:11" s="21" customFormat="1" ht="63.75" x14ac:dyDescent="0.25">
      <c r="A80" s="17">
        <v>34</v>
      </c>
      <c r="B80" s="22" t="s">
        <v>60</v>
      </c>
      <c r="C80" s="17" t="s">
        <v>87</v>
      </c>
      <c r="D80" s="13">
        <f>'[1]Типовая форма'!F75</f>
        <v>0</v>
      </c>
      <c r="E80" s="13">
        <f>'[1]Типовая форма'!G75</f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24"/>
    </row>
    <row r="81" spans="1:11" s="21" customFormat="1" ht="63.75" x14ac:dyDescent="0.25">
      <c r="A81" s="17">
        <v>35</v>
      </c>
      <c r="B81" s="22" t="s">
        <v>61</v>
      </c>
      <c r="C81" s="17" t="s">
        <v>86</v>
      </c>
      <c r="D81" s="13">
        <f>'[1]Типовая форма'!F76</f>
        <v>2981.67</v>
      </c>
      <c r="E81" s="13">
        <f>'[1]Типовая форма'!G76</f>
        <v>2445.1</v>
      </c>
      <c r="F81" s="13">
        <f>'[6]Фин. упр. ( испр. среднегод. чи'!G15</f>
        <v>2521.8180900973616</v>
      </c>
      <c r="G81" s="13">
        <f>49319*1000/21531</f>
        <v>2290.6042450420323</v>
      </c>
      <c r="H81" s="13">
        <f>51355.3/20483*1000</f>
        <v>2507.2157398818536</v>
      </c>
      <c r="I81" s="13">
        <f>51355.3/21141*1000</f>
        <v>2429.1802658341617</v>
      </c>
      <c r="J81" s="13">
        <f>51355.3/20723*1000</f>
        <v>2478.1788351107466</v>
      </c>
      <c r="K81" s="24" t="s">
        <v>145</v>
      </c>
    </row>
    <row r="82" spans="1:11" s="12" customFormat="1" ht="51" x14ac:dyDescent="0.25">
      <c r="A82" s="6">
        <v>36</v>
      </c>
      <c r="B82" s="5" t="s">
        <v>112</v>
      </c>
      <c r="C82" s="6" t="s">
        <v>15</v>
      </c>
      <c r="D82" s="8">
        <v>1</v>
      </c>
      <c r="E82" s="8">
        <v>1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7"/>
    </row>
    <row r="83" spans="1:11" s="21" customFormat="1" ht="38.25" x14ac:dyDescent="0.25">
      <c r="A83" s="17">
        <v>37</v>
      </c>
      <c r="B83" s="22" t="s">
        <v>113</v>
      </c>
      <c r="C83" s="17" t="s">
        <v>91</v>
      </c>
      <c r="D83" s="13">
        <v>43.6</v>
      </c>
      <c r="E83" s="13">
        <v>47</v>
      </c>
      <c r="F83" s="13">
        <v>60</v>
      </c>
      <c r="G83" s="13">
        <v>50</v>
      </c>
      <c r="H83" s="13">
        <v>55</v>
      </c>
      <c r="I83" s="13">
        <v>60</v>
      </c>
      <c r="J83" s="13">
        <v>65</v>
      </c>
      <c r="K83" s="24" t="s">
        <v>129</v>
      </c>
    </row>
    <row r="84" spans="1:11" s="21" customFormat="1" ht="28.5" customHeight="1" x14ac:dyDescent="0.25">
      <c r="A84" s="17">
        <v>38</v>
      </c>
      <c r="B84" s="22" t="s">
        <v>62</v>
      </c>
      <c r="C84" s="17" t="s">
        <v>92</v>
      </c>
      <c r="D84" s="13">
        <f>'[1]Типовая форма'!F79</f>
        <v>20.751999999999999</v>
      </c>
      <c r="E84" s="13">
        <f>'[1]Типовая форма'!G79</f>
        <v>20.239999999999998</v>
      </c>
      <c r="F84" s="13">
        <v>19.82</v>
      </c>
      <c r="G84" s="13">
        <v>21.530999999999999</v>
      </c>
      <c r="H84" s="13">
        <v>20.48</v>
      </c>
      <c r="I84" s="13">
        <v>21.14</v>
      </c>
      <c r="J84" s="13">
        <v>20.72</v>
      </c>
      <c r="K84" s="24" t="s">
        <v>146</v>
      </c>
    </row>
    <row r="85" spans="1:11" s="21" customFormat="1" ht="21" customHeight="1" x14ac:dyDescent="0.25">
      <c r="A85" s="58" t="s">
        <v>63</v>
      </c>
      <c r="B85" s="59"/>
      <c r="C85" s="59"/>
      <c r="D85" s="59"/>
      <c r="E85" s="59"/>
      <c r="F85" s="59"/>
      <c r="G85" s="59"/>
      <c r="H85" s="59"/>
      <c r="I85" s="60"/>
      <c r="J85" s="60"/>
      <c r="K85" s="61"/>
    </row>
    <row r="86" spans="1:11" s="21" customFormat="1" ht="25.5" x14ac:dyDescent="0.25">
      <c r="A86" s="36">
        <v>39</v>
      </c>
      <c r="B86" s="37" t="s">
        <v>64</v>
      </c>
      <c r="C86" s="22"/>
      <c r="D86" s="13" t="s">
        <v>27</v>
      </c>
      <c r="E86" s="13" t="s">
        <v>27</v>
      </c>
      <c r="F86" s="13" t="s">
        <v>27</v>
      </c>
      <c r="G86" s="13" t="str">
        <f>'[7]Листы2-3'!CF23</f>
        <v>Х</v>
      </c>
      <c r="H86" s="13" t="s">
        <v>27</v>
      </c>
      <c r="I86" s="13" t="s">
        <v>27</v>
      </c>
      <c r="J86" s="13" t="s">
        <v>27</v>
      </c>
      <c r="K86" s="13" t="s">
        <v>27</v>
      </c>
    </row>
    <row r="87" spans="1:11" s="21" customFormat="1" x14ac:dyDescent="0.25">
      <c r="A87" s="17" t="s">
        <v>65</v>
      </c>
      <c r="B87" s="22" t="s">
        <v>70</v>
      </c>
      <c r="C87" s="17" t="s">
        <v>16</v>
      </c>
      <c r="D87" s="24">
        <f>'[1]Типовая форма'!F82</f>
        <v>739.09</v>
      </c>
      <c r="E87" s="24">
        <f>'[1]Типовая форма'!G82</f>
        <v>725.16</v>
      </c>
      <c r="F87" s="24">
        <v>868.95</v>
      </c>
      <c r="G87" s="24">
        <f>'[7]Листы2-3'!CF24</f>
        <v>770.55</v>
      </c>
      <c r="H87" s="24">
        <v>770.55</v>
      </c>
      <c r="I87" s="24">
        <v>770.55</v>
      </c>
      <c r="J87" s="24">
        <v>770.55</v>
      </c>
      <c r="K87" s="20"/>
    </row>
    <row r="88" spans="1:11" s="21" customFormat="1" ht="25.5" x14ac:dyDescent="0.25">
      <c r="A88" s="17" t="s">
        <v>66</v>
      </c>
      <c r="B88" s="22" t="s">
        <v>71</v>
      </c>
      <c r="C88" s="17" t="s">
        <v>75</v>
      </c>
      <c r="D88" s="24">
        <f>'[1]Типовая форма'!F83</f>
        <v>0.16</v>
      </c>
      <c r="E88" s="24">
        <f>'[1]Типовая форма'!G83</f>
        <v>0.16</v>
      </c>
      <c r="F88" s="24">
        <v>0.20649999999999999</v>
      </c>
      <c r="G88" s="24">
        <f>'[7]Листы2-3'!CF25</f>
        <v>0.20649999999999999</v>
      </c>
      <c r="H88" s="24">
        <v>0.21</v>
      </c>
      <c r="I88" s="24">
        <v>0.21</v>
      </c>
      <c r="J88" s="24">
        <v>0.21</v>
      </c>
      <c r="K88" s="20"/>
    </row>
    <row r="89" spans="1:11" s="21" customFormat="1" ht="25.5" x14ac:dyDescent="0.25">
      <c r="A89" s="17" t="s">
        <v>67</v>
      </c>
      <c r="B89" s="22" t="s">
        <v>72</v>
      </c>
      <c r="C89" s="17" t="s">
        <v>93</v>
      </c>
      <c r="D89" s="24">
        <f>'[1]Типовая форма'!F84</f>
        <v>15.9</v>
      </c>
      <c r="E89" s="24">
        <f>'[1]Типовая форма'!G84</f>
        <v>14.66</v>
      </c>
      <c r="F89" s="24">
        <v>17.29</v>
      </c>
      <c r="G89" s="24">
        <f>'[7]Листы2-3'!CF26</f>
        <v>17.29</v>
      </c>
      <c r="H89" s="24">
        <v>17.29</v>
      </c>
      <c r="I89" s="24">
        <v>17.29</v>
      </c>
      <c r="J89" s="24">
        <v>17.29</v>
      </c>
      <c r="K89" s="24"/>
    </row>
    <row r="90" spans="1:11" s="21" customFormat="1" ht="25.5" x14ac:dyDescent="0.25">
      <c r="A90" s="17" t="s">
        <v>68</v>
      </c>
      <c r="B90" s="22" t="s">
        <v>73</v>
      </c>
      <c r="C90" s="17" t="s">
        <v>93</v>
      </c>
      <c r="D90" s="24">
        <f>'[1]Типовая форма'!F85</f>
        <v>40.4</v>
      </c>
      <c r="E90" s="24">
        <f>'[1]Типовая форма'!G85</f>
        <v>39.6</v>
      </c>
      <c r="F90" s="24">
        <v>48.69</v>
      </c>
      <c r="G90" s="24">
        <f>'[7]Листы2-3'!CF27</f>
        <v>48.69</v>
      </c>
      <c r="H90" s="24">
        <v>48.69</v>
      </c>
      <c r="I90" s="24">
        <v>48.69</v>
      </c>
      <c r="J90" s="24">
        <v>48.69</v>
      </c>
      <c r="K90" s="24"/>
    </row>
    <row r="91" spans="1:11" s="21" customFormat="1" ht="25.5" x14ac:dyDescent="0.25">
      <c r="A91" s="17" t="s">
        <v>69</v>
      </c>
      <c r="B91" s="22" t="s">
        <v>74</v>
      </c>
      <c r="C91" s="17" t="s">
        <v>93</v>
      </c>
      <c r="D91" s="24">
        <f>'[1]Типовая форма'!F86</f>
        <v>133.36000000000001</v>
      </c>
      <c r="E91" s="24">
        <f>'[1]Типовая форма'!G86</f>
        <v>133.30000000000001</v>
      </c>
      <c r="F91" s="24">
        <v>141.81</v>
      </c>
      <c r="G91" s="24">
        <f>'[7]Листы2-3'!CF28</f>
        <v>143.16</v>
      </c>
      <c r="H91" s="24">
        <v>143.16</v>
      </c>
      <c r="I91" s="24">
        <v>143.16</v>
      </c>
      <c r="J91" s="24">
        <v>143.16</v>
      </c>
      <c r="K91" s="24"/>
    </row>
    <row r="92" spans="1:11" s="21" customFormat="1" ht="25.5" x14ac:dyDescent="0.25">
      <c r="A92" s="36">
        <v>40</v>
      </c>
      <c r="B92" s="37" t="s">
        <v>79</v>
      </c>
      <c r="C92" s="22"/>
      <c r="D92" s="13" t="s">
        <v>27</v>
      </c>
      <c r="E92" s="13" t="s">
        <v>27</v>
      </c>
      <c r="F92" s="13" t="s">
        <v>27</v>
      </c>
      <c r="G92" s="13" t="str">
        <f>'[7]Листы2-3'!CF29</f>
        <v>Х</v>
      </c>
      <c r="H92" s="13" t="s">
        <v>27</v>
      </c>
      <c r="I92" s="13" t="s">
        <v>27</v>
      </c>
      <c r="J92" s="13"/>
      <c r="K92" s="13" t="s">
        <v>27</v>
      </c>
    </row>
    <row r="93" spans="1:11" s="21" customFormat="1" ht="25.5" x14ac:dyDescent="0.25">
      <c r="A93" s="17" t="s">
        <v>12</v>
      </c>
      <c r="B93" s="22" t="s">
        <v>70</v>
      </c>
      <c r="C93" s="17" t="s">
        <v>94</v>
      </c>
      <c r="D93" s="24">
        <f>'[1]Типовая форма'!F88</f>
        <v>60.96</v>
      </c>
      <c r="E93" s="24">
        <f>'[1]Типовая форма'!G88</f>
        <v>58.63</v>
      </c>
      <c r="F93" s="24">
        <v>69.180000000000007</v>
      </c>
      <c r="G93" s="44">
        <f>'[7]Листы2-3'!CF30</f>
        <v>66.58</v>
      </c>
      <c r="H93" s="24">
        <v>66.58</v>
      </c>
      <c r="I93" s="24">
        <v>66.58</v>
      </c>
      <c r="J93" s="24">
        <v>66.58</v>
      </c>
      <c r="K93" s="24"/>
    </row>
    <row r="94" spans="1:11" s="21" customFormat="1" ht="25.5" x14ac:dyDescent="0.25">
      <c r="A94" s="17" t="s">
        <v>13</v>
      </c>
      <c r="B94" s="22" t="s">
        <v>71</v>
      </c>
      <c r="C94" s="17" t="s">
        <v>75</v>
      </c>
      <c r="D94" s="24">
        <f>'[1]Типовая форма'!F89</f>
        <v>0.15</v>
      </c>
      <c r="E94" s="24">
        <f>'[1]Типовая форма'!G89</f>
        <v>0.14000000000000001</v>
      </c>
      <c r="F94" s="24">
        <v>0.16</v>
      </c>
      <c r="G94" s="24">
        <f>'[7]Листы2-3'!CF31</f>
        <v>0.15</v>
      </c>
      <c r="H94" s="24">
        <v>0.15</v>
      </c>
      <c r="I94" s="24">
        <v>0.15</v>
      </c>
      <c r="J94" s="24">
        <v>0.15</v>
      </c>
      <c r="K94" s="24"/>
    </row>
    <row r="95" spans="1:11" s="21" customFormat="1" ht="25.5" x14ac:dyDescent="0.25">
      <c r="A95" s="17" t="s">
        <v>76</v>
      </c>
      <c r="B95" s="22" t="s">
        <v>72</v>
      </c>
      <c r="C95" s="17" t="s">
        <v>95</v>
      </c>
      <c r="D95" s="24">
        <f>'[1]Типовая форма'!F90</f>
        <v>0.18</v>
      </c>
      <c r="E95" s="24">
        <f>'[1]Типовая форма'!G90</f>
        <v>0.17</v>
      </c>
      <c r="F95" s="24">
        <v>0.17</v>
      </c>
      <c r="G95" s="24">
        <f>'[7]Листы2-3'!CF32</f>
        <v>0.18</v>
      </c>
      <c r="H95" s="24">
        <v>0.18</v>
      </c>
      <c r="I95" s="24">
        <v>0.18</v>
      </c>
      <c r="J95" s="24">
        <v>0.18</v>
      </c>
      <c r="K95" s="24"/>
    </row>
    <row r="96" spans="1:11" s="21" customFormat="1" ht="25.5" x14ac:dyDescent="0.25">
      <c r="A96" s="17" t="s">
        <v>77</v>
      </c>
      <c r="B96" s="22" t="s">
        <v>73</v>
      </c>
      <c r="C96" s="17" t="s">
        <v>95</v>
      </c>
      <c r="D96" s="24">
        <f>'[1]Типовая форма'!F91</f>
        <v>0.62</v>
      </c>
      <c r="E96" s="24">
        <f>'[1]Типовая форма'!G91</f>
        <v>0.6</v>
      </c>
      <c r="F96" s="24">
        <v>0.63</v>
      </c>
      <c r="G96" s="24">
        <f>'[7]Листы2-3'!CF33</f>
        <v>0.55000000000000004</v>
      </c>
      <c r="H96" s="24">
        <v>0.55000000000000004</v>
      </c>
      <c r="I96" s="24">
        <v>0.55000000000000004</v>
      </c>
      <c r="J96" s="24">
        <v>0.55000000000000004</v>
      </c>
      <c r="K96" s="24"/>
    </row>
    <row r="97" spans="1:11" s="21" customFormat="1" ht="15.75" customHeight="1" x14ac:dyDescent="0.25">
      <c r="A97" s="17" t="s">
        <v>78</v>
      </c>
      <c r="B97" s="22" t="s">
        <v>74</v>
      </c>
      <c r="C97" s="17" t="s">
        <v>80</v>
      </c>
      <c r="D97" s="24">
        <f>'[1]Типовая форма'!F92</f>
        <v>1.67</v>
      </c>
      <c r="E97" s="24">
        <f>'[1]Типовая форма'!G92</f>
        <v>1.57</v>
      </c>
      <c r="F97" s="24">
        <v>2.73</v>
      </c>
      <c r="G97" s="24">
        <f>'[7]Листы2-3'!CF34</f>
        <v>2.88</v>
      </c>
      <c r="H97" s="24">
        <v>2.88</v>
      </c>
      <c r="I97" s="24">
        <v>2.88</v>
      </c>
      <c r="J97" s="24">
        <v>2.88</v>
      </c>
      <c r="K97" s="24"/>
    </row>
    <row r="98" spans="1:11" s="21" customFormat="1" ht="154.5" customHeight="1" x14ac:dyDescent="0.25">
      <c r="A98" s="36">
        <v>41</v>
      </c>
      <c r="B98" s="37" t="s">
        <v>114</v>
      </c>
      <c r="C98" s="22"/>
      <c r="D98" s="13" t="s">
        <v>27</v>
      </c>
      <c r="E98" s="13" t="s">
        <v>27</v>
      </c>
      <c r="F98" s="13" t="s">
        <v>27</v>
      </c>
      <c r="G98" s="13" t="s">
        <v>27</v>
      </c>
      <c r="H98" s="13" t="s">
        <v>27</v>
      </c>
      <c r="I98" s="13" t="s">
        <v>27</v>
      </c>
      <c r="J98" s="13"/>
      <c r="K98" s="13" t="s">
        <v>27</v>
      </c>
    </row>
    <row r="99" spans="1:11" s="21" customFormat="1" ht="173.25" customHeight="1" x14ac:dyDescent="0.25">
      <c r="A99" s="17" t="s">
        <v>98</v>
      </c>
      <c r="B99" s="22" t="s">
        <v>99</v>
      </c>
      <c r="C99" s="17" t="s">
        <v>101</v>
      </c>
      <c r="D99" s="13">
        <f>'[1]Типовая форма'!F94</f>
        <v>75.989999999999995</v>
      </c>
      <c r="E99" s="13">
        <f>'[1]Типовая форма'!G94</f>
        <v>75.989999999999995</v>
      </c>
      <c r="F99" s="13" t="s">
        <v>128</v>
      </c>
      <c r="G99" s="13">
        <v>87.8</v>
      </c>
      <c r="H99" s="13">
        <v>89.5</v>
      </c>
      <c r="I99" s="13" t="s">
        <v>128</v>
      </c>
      <c r="J99" s="13">
        <v>90</v>
      </c>
      <c r="K99" s="24" t="s">
        <v>135</v>
      </c>
    </row>
    <row r="100" spans="1:11" s="21" customFormat="1" ht="42.75" customHeight="1" x14ac:dyDescent="0.25">
      <c r="A100" s="17" t="s">
        <v>102</v>
      </c>
      <c r="B100" s="22" t="s">
        <v>100</v>
      </c>
      <c r="C100" s="17" t="s">
        <v>101</v>
      </c>
      <c r="D100" s="13">
        <f>'[1]Типовая форма'!F95</f>
        <v>76</v>
      </c>
      <c r="E100" s="13">
        <f>'[1]Типовая форма'!G95</f>
        <v>83</v>
      </c>
      <c r="F100" s="13" t="s">
        <v>128</v>
      </c>
      <c r="G100" s="13">
        <v>79.62</v>
      </c>
      <c r="H100" s="13">
        <v>85</v>
      </c>
      <c r="I100" s="13" t="s">
        <v>128</v>
      </c>
      <c r="J100" s="13"/>
      <c r="K100" s="13" t="s">
        <v>138</v>
      </c>
    </row>
  </sheetData>
  <mergeCells count="17">
    <mergeCell ref="A85:K85"/>
    <mergeCell ref="A60:K60"/>
    <mergeCell ref="A63:K63"/>
    <mergeCell ref="A71:K71"/>
    <mergeCell ref="A40:K40"/>
    <mergeCell ref="A44:K44"/>
    <mergeCell ref="A53:K53"/>
    <mergeCell ref="B2:K2"/>
    <mergeCell ref="B3:K3"/>
    <mergeCell ref="A21:K21"/>
    <mergeCell ref="A25:K25"/>
    <mergeCell ref="A76:K76"/>
    <mergeCell ref="K22:K23"/>
    <mergeCell ref="A4:K13"/>
    <mergeCell ref="A19:K19"/>
    <mergeCell ref="A20:K20"/>
    <mergeCell ref="D22:J22"/>
  </mergeCells>
  <phoneticPr fontId="5" type="noConversion"/>
  <pageMargins left="0" right="0" top="0" bottom="0" header="0.31496062992125984" footer="0.31496062992125984"/>
  <pageSetup paperSize="9" scale="71" fitToHeight="0" orientation="landscape" horizontalDpi="300" verticalDpi="300" r:id="rId1"/>
  <rowBreaks count="5" manualBreakCount="5">
    <brk id="17" max="16383" man="1"/>
    <brk id="36" max="10" man="1"/>
    <brk id="52" max="16383" man="1"/>
    <brk id="70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Типовая 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2023-04-26T08:28:00Z</cp:lastPrinted>
  <dcterms:created xsi:type="dcterms:W3CDTF">2009-03-18T12:45:17Z</dcterms:created>
  <dcterms:modified xsi:type="dcterms:W3CDTF">2023-08-15T07:21:42Z</dcterms:modified>
</cp:coreProperties>
</file>