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450" tabRatio="889" activeTab="0"/>
  </bookViews>
  <sheets>
    <sheet name="Экономическое развит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<sst xmlns="http://schemas.openxmlformats.org/spreadsheetml/2006/main" count="228" uniqueCount="133">
  <si>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</si>
  <si>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</si>
  <si>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</si>
  <si>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</si>
  <si>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</si>
  <si>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</si>
  <si>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</si>
  <si>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</si>
  <si>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</si>
  <si>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</si>
  <si>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</si>
  <si>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</si>
  <si>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</si>
  <si>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</si>
  <si>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</si>
  <si>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</si>
  <si>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</si>
  <si>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</si>
  <si>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</si>
  <si>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</si>
  <si>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</si>
  <si>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</si>
  <si>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</si>
  <si>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</si>
  <si>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</si>
  <si>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</si>
  <si>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</si>
  <si>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</si>
  <si>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</si>
  <si>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</si>
  <si>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</si>
  <si>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</si>
  <si>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</si>
  <si>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</si>
  <si>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</si>
  <si>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</si>
  <si>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</si>
  <si>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</si>
  <si>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</si>
  <si>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</si>
  <si>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</si>
  <si>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</si>
  <si>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</si>
  <si>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</si>
  <si>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</si>
  <si>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</si>
  <si>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</si>
  <si>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</si>
  <si>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</si>
  <si>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</si>
  <si>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</si>
  <si>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</si>
  <si>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</si>
  <si>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</si>
  <si>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</si>
  <si>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</si>
  <si>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</si>
  <si>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</si>
  <si>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</si>
  <si>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</si>
  <si>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</si>
  <si>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</si>
  <si>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</si>
  <si>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</si>
  <si>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</si>
  <si>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</si>
  <si>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</si>
  <si>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</si>
  <si>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</si>
  <si>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</si>
  <si>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</si>
  <si>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</si>
  <si>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</si>
  <si>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</si>
  <si>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</si>
  <si>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</si>
  <si>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</si>
  <si>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</si>
  <si>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</si>
  <si>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</si>
  <si>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</si>
  <si>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</si>
  <si>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</si>
  <si>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</si>
  <si>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</si>
  <si>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</si>
  <si>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</si>
  <si>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</si>
  <si>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</si>
  <si>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</si>
  <si>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</si>
  <si>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</si>
  <si>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</si>
  <si>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</si>
  <si>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</si>
  <si>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</si>
  <si>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</si>
  <si>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</si>
  <si>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</si>
  <si>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</si>
  <si>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</si>
  <si>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</si>
  <si>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</si>
  <si>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</si>
  <si>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</si>
  <si>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</si>
  <si>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</si>
  <si>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</si>
  <si>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</si>
  <si>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</si>
  <si>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</si>
  <si>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</si>
  <si>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</si>
  <si>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</si>
  <si>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</si>
  <si>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</si>
  <si>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</si>
  <si>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2015 г.</t>
  </si>
  <si>
    <t>2016 г.</t>
  </si>
  <si>
    <t>2019 г. план</t>
  </si>
  <si>
    <t>2018 г.</t>
  </si>
  <si>
    <t>2017 г.</t>
  </si>
  <si>
    <t>2020 г. план</t>
  </si>
  <si>
    <t>2021 г. план</t>
  </si>
  <si>
    <t>Показатель исключен</t>
  </si>
  <si>
    <t xml:space="preserve"> согласовать</t>
  </si>
  <si>
    <t xml:space="preserve"> При формировании бюджетных назначений на плановый период 2020-2021 года не предусмотрено поступление дотаций и субсидий из областного бюджета, что оказывает непосредственное влияние на объем собственных доходов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</si>
  <si>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Осташковского городского округа
   (официальное наименование городского округа (муниципального района) Тверской области)
</t>
  </si>
  <si>
    <t>Показатель определен на основании  отчета Федеральной налоговой службы по форме 5МН « Отчет о налоговой базе и структуре начислений по местным налогам».</t>
  </si>
  <si>
    <t>В 2017 году в расчете показателя учтены расходы   бюджета  МО " Осташковский район". С 2018 года учтены расходы бюджета муниципального образования Осташковский городской округ.   Увеличилась численность сотрудников  за счет объединения  сельских и городского поселений,  и , как следствие, увеличились расходы на содержание.</t>
  </si>
  <si>
    <t xml:space="preserve"> В плановом периоде2019-2021 гг  для прогнозного периода использованы показатели  по ивестициям, учтенные при разработке прогноза социально-экономического разивития Осташковского городского округа  на период 2019-2021</t>
  </si>
  <si>
    <t>В связи с ошибочной информацией, представленной сбытовой организацией  об объемах потребления в 2017 году уточнен удельный расход за 2017 год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</si>
  <si>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6"/>
        <color indexed="8"/>
        <rFont val="Times New Roman"/>
        <family val="1"/>
      </rPr>
      <t xml:space="preserve"> Глава Осташковского городского округа  Титов Алексей Алексеевич</t>
    </r>
    <r>
      <rPr>
        <sz val="16"/>
        <color indexed="8"/>
        <rFont val="Times New Roman"/>
        <family val="1"/>
      </rPr>
      <t xml:space="preserve">
          </t>
    </r>
    <r>
      <rPr>
        <sz val="8"/>
        <color indexed="8"/>
        <rFont val="Times New Roman"/>
        <family val="1"/>
      </rPr>
      <t xml:space="preserve"> ф.и.о. главы местной администрации городского округа
                         (муниципального района) Тверской области</t>
    </r>
    <r>
      <rPr>
        <sz val="16"/>
        <color indexed="8"/>
        <rFont val="Times New Roman"/>
        <family val="1"/>
      </rPr>
      <t xml:space="preserve">
 </t>
    </r>
    <r>
      <rPr>
        <u val="single"/>
        <sz val="16"/>
        <color indexed="8"/>
        <rFont val="Times New Roman"/>
        <family val="1"/>
      </rPr>
      <t>Осташковский городской округ</t>
    </r>
    <r>
      <rPr>
        <sz val="16"/>
        <color indexed="8"/>
        <rFont val="Times New Roman"/>
        <family val="1"/>
      </rPr>
      <t xml:space="preserve">
         </t>
    </r>
    <r>
      <rPr>
        <sz val="8"/>
        <color indexed="8"/>
        <rFont val="Times New Roman"/>
        <family val="1"/>
      </rPr>
      <t xml:space="preserve"> наименование городского округа (муниципального района) Тверской области
</t>
    </r>
    <r>
      <rPr>
        <sz val="16"/>
        <color indexed="8"/>
        <rFont val="Times New Roman"/>
        <family val="1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2018 год и их планируемых значениях
на 3-летний период
Подпись ___________________
 Дата "  __ "   _________   ____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</si>
</sst>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vertical="top"/>
    </xf>
    <xf numFmtId="4" fontId="4" fillId="35" borderId="10" xfId="0" applyNumberFormat="1" applyFont="1" applyFill="1" applyBorder="1" applyAlignment="1">
      <alignment vertical="top" wrapText="1"/>
    </xf>
    <xf numFmtId="4" fontId="52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top" wrapText="1"/>
    </xf>
    <xf numFmtId="4" fontId="52" fillId="0" borderId="11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4" fontId="52" fillId="0" borderId="12" xfId="0" applyNumberFormat="1" applyFont="1" applyFill="1" applyBorder="1" applyAlignment="1">
      <alignment vertical="top" wrapText="1"/>
    </xf>
    <xf numFmtId="49" fontId="52" fillId="0" borderId="12" xfId="0" applyNumberFormat="1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" fontId="55" fillId="0" borderId="10" xfId="0" applyNumberFormat="1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vertical="top" wrapText="1"/>
    </xf>
    <xf numFmtId="4" fontId="54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view="pageBreakPreview" zoomScale="120" zoomScaleNormal="90" zoomScaleSheetLayoutView="120" workbookViewId="0" topLeftCell="A1">
      <selection activeCell="A4" sqref="A4:K13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25.28125" style="0" customWidth="1"/>
    <col min="4" max="4" width="8.421875" style="0" bestFit="1" customWidth="1"/>
    <col min="5" max="5" width="9.421875" style="0" bestFit="1" customWidth="1"/>
    <col min="6" max="6" width="8.421875" style="0" bestFit="1" customWidth="1"/>
    <col min="7" max="7" width="9.421875" style="1" bestFit="1" customWidth="1"/>
    <col min="8" max="10" width="8.421875" style="0" bestFit="1" customWidth="1"/>
    <col min="11" max="11" width="27.7109375" style="0" customWidth="1"/>
  </cols>
  <sheetData>
    <row r="1" spans="1:11" ht="118.5" customHeight="1">
      <c r="A1" s="6"/>
      <c r="B1" s="7"/>
      <c r="C1" s="6"/>
      <c r="D1" s="6"/>
      <c r="E1" s="6"/>
      <c r="F1" s="6"/>
      <c r="G1" s="13"/>
      <c r="H1" s="6"/>
      <c r="I1" s="6"/>
      <c r="J1" s="6"/>
      <c r="K1" s="10"/>
    </row>
    <row r="2" spans="1:11" s="1" customFormat="1" ht="21" customHeight="1" hidden="1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" customFormat="1" ht="36.75" customHeight="1">
      <c r="A3" s="2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" customFormat="1" ht="325.5" customHeight="1">
      <c r="A4" s="53" t="s">
        <v>132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1" customFormat="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1" customFormat="1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1" customFormat="1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1" customFormat="1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1" customFormat="1" ht="1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" customFormat="1" ht="1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s="1" customFormat="1" ht="1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1" customFormat="1" ht="1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1" customFormat="1" ht="15" customHeight="1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15" customHeight="1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5" customHeight="1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" customFormat="1" ht="15" customHeight="1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6"/>
      <c r="B18" s="8"/>
      <c r="C18" s="6"/>
      <c r="D18" s="6"/>
      <c r="E18" s="6"/>
      <c r="F18" s="6"/>
      <c r="G18" s="13"/>
      <c r="H18" s="6"/>
      <c r="I18" s="6"/>
      <c r="J18" s="6"/>
      <c r="K18" s="6"/>
    </row>
    <row r="19" spans="1:11" ht="101.25" customHeight="1">
      <c r="A19" s="48" t="s">
        <v>127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24.75" customHeight="1">
      <c r="A21" s="3" t="s">
        <v>0</v>
      </c>
      <c r="B21" s="3" t="s">
        <v>1</v>
      </c>
      <c r="C21" s="3" t="s">
        <v>2</v>
      </c>
      <c r="D21" s="52" t="s">
        <v>3</v>
      </c>
      <c r="E21" s="52"/>
      <c r="F21" s="52"/>
      <c r="G21" s="52"/>
      <c r="H21" s="52"/>
      <c r="I21" s="52"/>
      <c r="J21" s="52"/>
      <c r="K21" s="52" t="s">
        <v>4</v>
      </c>
    </row>
    <row r="22" spans="1:11" ht="33.75" customHeight="1">
      <c r="A22" s="3"/>
      <c r="B22" s="3"/>
      <c r="C22" s="3"/>
      <c r="D22" s="3" t="s">
        <v>117</v>
      </c>
      <c r="E22" s="3" t="s">
        <v>118</v>
      </c>
      <c r="F22" s="3" t="s">
        <v>121</v>
      </c>
      <c r="G22" s="14" t="s">
        <v>120</v>
      </c>
      <c r="H22" s="3" t="s">
        <v>119</v>
      </c>
      <c r="I22" s="3" t="s">
        <v>122</v>
      </c>
      <c r="J22" s="3" t="s">
        <v>123</v>
      </c>
      <c r="K22" s="52"/>
    </row>
    <row r="23" spans="1:11" ht="16.5" customHeight="1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14">
        <v>7</v>
      </c>
      <c r="H23" s="3">
        <v>8</v>
      </c>
      <c r="I23" s="3">
        <v>9</v>
      </c>
      <c r="J23" s="3">
        <v>10</v>
      </c>
      <c r="K23" s="3">
        <v>11</v>
      </c>
    </row>
    <row r="24" spans="1:11" ht="21" customHeight="1">
      <c r="A24" s="39" t="s">
        <v>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" customHeight="1">
      <c r="A25" s="16">
        <v>1</v>
      </c>
      <c r="B25" s="5" t="s">
        <v>21</v>
      </c>
      <c r="C25" s="16" t="s">
        <v>105</v>
      </c>
      <c r="D25" s="12">
        <v>433.69</v>
      </c>
      <c r="E25" s="12">
        <v>426.48</v>
      </c>
      <c r="F25" s="12">
        <v>379.6</v>
      </c>
      <c r="G25" s="12">
        <v>399.92</v>
      </c>
      <c r="H25" s="12">
        <v>406.39</v>
      </c>
      <c r="I25" s="12">
        <v>415.44</v>
      </c>
      <c r="J25" s="12">
        <v>424.79</v>
      </c>
      <c r="K25" s="22"/>
    </row>
    <row r="26" spans="1:11" ht="30" customHeight="1">
      <c r="A26" s="16">
        <v>2</v>
      </c>
      <c r="B26" s="5" t="s">
        <v>9</v>
      </c>
      <c r="C26" s="16" t="s">
        <v>6</v>
      </c>
      <c r="D26" s="12">
        <v>20.9</v>
      </c>
      <c r="E26" s="12">
        <v>20.9</v>
      </c>
      <c r="F26" s="12">
        <v>20.9</v>
      </c>
      <c r="G26" s="12">
        <v>20.9</v>
      </c>
      <c r="H26" s="12">
        <v>21.8</v>
      </c>
      <c r="I26" s="12">
        <v>21.8</v>
      </c>
      <c r="J26" s="12">
        <v>21.8</v>
      </c>
      <c r="K26" s="22"/>
    </row>
    <row r="27" spans="1:11" ht="68.25" customHeight="1">
      <c r="A27" s="16">
        <v>3</v>
      </c>
      <c r="B27" s="5" t="s">
        <v>11</v>
      </c>
      <c r="C27" s="16" t="s">
        <v>106</v>
      </c>
      <c r="D27" s="12">
        <v>11768</v>
      </c>
      <c r="E27" s="12">
        <v>18624</v>
      </c>
      <c r="F27" s="12">
        <v>11843</v>
      </c>
      <c r="G27" s="12">
        <v>71773.64</v>
      </c>
      <c r="H27" s="12">
        <v>64447.74</v>
      </c>
      <c r="I27" s="12">
        <v>19222.92</v>
      </c>
      <c r="J27" s="12">
        <v>2910.31</v>
      </c>
      <c r="K27" s="23" t="s">
        <v>130</v>
      </c>
    </row>
    <row r="28" spans="1:11" ht="47.25" customHeight="1">
      <c r="A28" s="16">
        <v>4</v>
      </c>
      <c r="B28" s="5" t="s">
        <v>100</v>
      </c>
      <c r="C28" s="16" t="s">
        <v>107</v>
      </c>
      <c r="D28" s="12">
        <v>0</v>
      </c>
      <c r="E28" s="12">
        <v>0</v>
      </c>
      <c r="F28" s="12">
        <v>0</v>
      </c>
      <c r="G28" s="12">
        <f>(212+11198)/(12462+218)*100</f>
        <v>89.98422712933754</v>
      </c>
      <c r="H28" s="12">
        <v>90</v>
      </c>
      <c r="I28" s="12">
        <v>90</v>
      </c>
      <c r="J28" s="12">
        <v>90</v>
      </c>
      <c r="K28" s="23" t="s">
        <v>128</v>
      </c>
    </row>
    <row r="29" spans="1:11" ht="21" customHeight="1">
      <c r="A29" s="16">
        <v>5</v>
      </c>
      <c r="B29" s="5" t="s">
        <v>22</v>
      </c>
      <c r="C29" s="16" t="s">
        <v>107</v>
      </c>
      <c r="D29" s="12">
        <v>100</v>
      </c>
      <c r="E29" s="12">
        <v>100</v>
      </c>
      <c r="F29" s="12">
        <v>71.43</v>
      </c>
      <c r="G29" s="12">
        <v>57.14</v>
      </c>
      <c r="H29" s="12">
        <f>4/7*100</f>
        <v>57.14285714285714</v>
      </c>
      <c r="I29" s="12">
        <f>4/7*100</f>
        <v>57.14285714285714</v>
      </c>
      <c r="J29" s="12">
        <f>4/7*100</f>
        <v>57.14285714285714</v>
      </c>
      <c r="K29" s="22"/>
    </row>
    <row r="30" spans="1:11" ht="30" customHeight="1">
      <c r="A30" s="16">
        <v>6</v>
      </c>
      <c r="B30" s="5" t="s">
        <v>7</v>
      </c>
      <c r="C30" s="16" t="s">
        <v>107</v>
      </c>
      <c r="D30" s="12">
        <v>1.7</v>
      </c>
      <c r="E30" s="12">
        <v>48.8</v>
      </c>
      <c r="F30" s="12">
        <v>48.8</v>
      </c>
      <c r="G30" s="12">
        <v>47.6</v>
      </c>
      <c r="H30" s="12">
        <v>47.2</v>
      </c>
      <c r="I30" s="12">
        <v>46.8</v>
      </c>
      <c r="J30" s="12">
        <v>46.4</v>
      </c>
      <c r="K30" s="22"/>
    </row>
    <row r="31" spans="1:11" ht="42" customHeight="1">
      <c r="A31" s="16">
        <v>7</v>
      </c>
      <c r="B31" s="5" t="s">
        <v>8</v>
      </c>
      <c r="C31" s="16" t="s">
        <v>107</v>
      </c>
      <c r="D31" s="12">
        <v>1.1</v>
      </c>
      <c r="E31" s="12">
        <v>1.1</v>
      </c>
      <c r="F31" s="12">
        <v>1.1</v>
      </c>
      <c r="G31" s="12">
        <v>0.95</v>
      </c>
      <c r="H31" s="12">
        <v>0.95</v>
      </c>
      <c r="I31" s="12">
        <v>0.95</v>
      </c>
      <c r="J31" s="12">
        <v>0.95</v>
      </c>
      <c r="K31" s="22"/>
    </row>
    <row r="32" spans="1:11" ht="21" customHeight="1">
      <c r="A32" s="17">
        <v>8</v>
      </c>
      <c r="B32" s="18" t="s">
        <v>23</v>
      </c>
      <c r="C32" s="16"/>
      <c r="D32" s="20" t="s">
        <v>35</v>
      </c>
      <c r="E32" s="20" t="s">
        <v>35</v>
      </c>
      <c r="F32" s="20" t="s">
        <v>35</v>
      </c>
      <c r="G32" s="20" t="s">
        <v>35</v>
      </c>
      <c r="H32" s="20" t="s">
        <v>35</v>
      </c>
      <c r="I32" s="20" t="s">
        <v>35</v>
      </c>
      <c r="J32" s="20" t="s">
        <v>35</v>
      </c>
      <c r="K32" s="20" t="s">
        <v>35</v>
      </c>
    </row>
    <row r="33" spans="1:11" ht="20.25" customHeight="1">
      <c r="A33" s="19" t="s">
        <v>24</v>
      </c>
      <c r="B33" s="5" t="s">
        <v>30</v>
      </c>
      <c r="C33" s="16" t="s">
        <v>106</v>
      </c>
      <c r="D33" s="12">
        <v>24673.6</v>
      </c>
      <c r="E33" s="12">
        <v>26784.1</v>
      </c>
      <c r="F33" s="12">
        <v>27849.6</v>
      </c>
      <c r="G33" s="12">
        <v>29618.2</v>
      </c>
      <c r="H33" s="12">
        <f>G33*1.02</f>
        <v>30210.564000000002</v>
      </c>
      <c r="I33" s="12">
        <f>H33*1.02</f>
        <v>30814.77528</v>
      </c>
      <c r="J33" s="12">
        <f>I33*1.02</f>
        <v>31431.0707856</v>
      </c>
      <c r="K33" s="22"/>
    </row>
    <row r="34" spans="1:11" ht="21" customHeight="1">
      <c r="A34" s="19" t="s">
        <v>25</v>
      </c>
      <c r="B34" s="5" t="s">
        <v>31</v>
      </c>
      <c r="C34" s="16" t="s">
        <v>106</v>
      </c>
      <c r="D34" s="12">
        <v>13113</v>
      </c>
      <c r="E34" s="12">
        <v>13898.5</v>
      </c>
      <c r="F34" s="12">
        <v>15478.98</v>
      </c>
      <c r="G34" s="12">
        <v>18122.8</v>
      </c>
      <c r="H34" s="12">
        <v>18122.8</v>
      </c>
      <c r="I34" s="12">
        <v>18122.8</v>
      </c>
      <c r="J34" s="12">
        <v>18122.8</v>
      </c>
      <c r="K34" s="22"/>
    </row>
    <row r="35" spans="1:11" ht="21" customHeight="1">
      <c r="A35" s="19" t="s">
        <v>26</v>
      </c>
      <c r="B35" s="5" t="s">
        <v>32</v>
      </c>
      <c r="C35" s="16" t="s">
        <v>106</v>
      </c>
      <c r="D35" s="12">
        <v>19451</v>
      </c>
      <c r="E35" s="12">
        <v>21487.6</v>
      </c>
      <c r="F35" s="12">
        <v>20241.98</v>
      </c>
      <c r="G35" s="12">
        <v>23125.6</v>
      </c>
      <c r="H35" s="12">
        <v>23125.6</v>
      </c>
      <c r="I35" s="12">
        <v>23125.6</v>
      </c>
      <c r="J35" s="12">
        <v>23125.6</v>
      </c>
      <c r="K35" s="22"/>
    </row>
    <row r="36" spans="1:11" ht="20.25" customHeight="1">
      <c r="A36" s="19" t="s">
        <v>27</v>
      </c>
      <c r="B36" s="5" t="s">
        <v>14</v>
      </c>
      <c r="C36" s="16" t="s">
        <v>106</v>
      </c>
      <c r="D36" s="12">
        <v>26246</v>
      </c>
      <c r="E36" s="12">
        <v>26578</v>
      </c>
      <c r="F36" s="12">
        <v>25911.18</v>
      </c>
      <c r="G36" s="12">
        <v>26829.97</v>
      </c>
      <c r="H36" s="12">
        <v>26829.97</v>
      </c>
      <c r="I36" s="12">
        <v>26829.97</v>
      </c>
      <c r="J36" s="12">
        <v>26829.97</v>
      </c>
      <c r="K36" s="22"/>
    </row>
    <row r="37" spans="1:11" ht="21" customHeight="1">
      <c r="A37" s="19" t="s">
        <v>28</v>
      </c>
      <c r="B37" s="5" t="s">
        <v>33</v>
      </c>
      <c r="C37" s="16" t="s">
        <v>106</v>
      </c>
      <c r="D37" s="12">
        <v>13325.6</v>
      </c>
      <c r="E37" s="12">
        <v>12890</v>
      </c>
      <c r="F37" s="12">
        <v>17460</v>
      </c>
      <c r="G37" s="12">
        <v>25661.2</v>
      </c>
      <c r="H37" s="12">
        <v>25661.2</v>
      </c>
      <c r="I37" s="12">
        <v>25661.2</v>
      </c>
      <c r="J37" s="12">
        <v>25661.2</v>
      </c>
      <c r="K37" s="22"/>
    </row>
    <row r="38" spans="1:11" ht="21" customHeight="1">
      <c r="A38" s="19" t="s">
        <v>29</v>
      </c>
      <c r="B38" s="5" t="s">
        <v>34</v>
      </c>
      <c r="C38" s="16" t="s">
        <v>106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22"/>
    </row>
    <row r="39" spans="1:11" ht="21" customHeight="1">
      <c r="A39" s="40" t="s">
        <v>36</v>
      </c>
      <c r="B39" s="41"/>
      <c r="C39" s="41"/>
      <c r="D39" s="41"/>
      <c r="E39" s="41"/>
      <c r="F39" s="41"/>
      <c r="G39" s="41"/>
      <c r="H39" s="41"/>
      <c r="I39" s="41"/>
      <c r="J39" s="42"/>
      <c r="K39" s="43"/>
    </row>
    <row r="40" spans="1:11" ht="30" customHeight="1">
      <c r="A40" s="16">
        <v>9</v>
      </c>
      <c r="B40" s="5" t="s">
        <v>37</v>
      </c>
      <c r="C40" s="16" t="s">
        <v>107</v>
      </c>
      <c r="D40" s="12">
        <v>83</v>
      </c>
      <c r="E40" s="12">
        <v>81.5</v>
      </c>
      <c r="F40" s="12">
        <v>81.2</v>
      </c>
      <c r="G40" s="12">
        <v>83.1</v>
      </c>
      <c r="H40" s="12">
        <f>1165/1351*100</f>
        <v>86.23242042931162</v>
      </c>
      <c r="I40" s="12">
        <f>1165/1331*100</f>
        <v>87.52817430503382</v>
      </c>
      <c r="J40" s="12">
        <f>1165/1331*100</f>
        <v>87.52817430503382</v>
      </c>
      <c r="K40" s="22"/>
    </row>
    <row r="41" spans="1:11" ht="30" customHeight="1">
      <c r="A41" s="16">
        <v>10</v>
      </c>
      <c r="B41" s="5" t="s">
        <v>38</v>
      </c>
      <c r="C41" s="16" t="s">
        <v>107</v>
      </c>
      <c r="D41" s="12">
        <v>23.4</v>
      </c>
      <c r="E41" s="12">
        <v>25.9</v>
      </c>
      <c r="F41" s="12">
        <v>20.8</v>
      </c>
      <c r="G41" s="12">
        <f>15.4</f>
        <v>15.4</v>
      </c>
      <c r="H41" s="12">
        <v>16</v>
      </c>
      <c r="I41" s="12">
        <v>16.3</v>
      </c>
      <c r="J41" s="12">
        <v>16.3</v>
      </c>
      <c r="K41" s="22"/>
    </row>
    <row r="42" spans="1:11" ht="30" customHeight="1">
      <c r="A42" s="16">
        <v>11</v>
      </c>
      <c r="B42" s="5" t="s">
        <v>39</v>
      </c>
      <c r="C42" s="16" t="s">
        <v>107</v>
      </c>
      <c r="D42" s="12">
        <v>8.3</v>
      </c>
      <c r="E42" s="12">
        <v>8.3</v>
      </c>
      <c r="F42" s="12">
        <v>8.3</v>
      </c>
      <c r="G42" s="12">
        <v>8.3</v>
      </c>
      <c r="H42" s="12">
        <v>0</v>
      </c>
      <c r="I42" s="12">
        <v>0</v>
      </c>
      <c r="J42" s="12">
        <v>0</v>
      </c>
      <c r="K42" s="22"/>
    </row>
    <row r="43" spans="1:11" ht="21" customHeight="1">
      <c r="A43" s="40" t="s">
        <v>40</v>
      </c>
      <c r="B43" s="41"/>
      <c r="C43" s="41"/>
      <c r="D43" s="41"/>
      <c r="E43" s="41"/>
      <c r="F43" s="41"/>
      <c r="G43" s="41"/>
      <c r="H43" s="41"/>
      <c r="I43" s="41"/>
      <c r="J43" s="42"/>
      <c r="K43" s="43"/>
    </row>
    <row r="44" spans="1:11" ht="15">
      <c r="A44" s="16">
        <v>12</v>
      </c>
      <c r="B44" s="18" t="s">
        <v>124</v>
      </c>
      <c r="C44" s="16" t="s">
        <v>107</v>
      </c>
      <c r="D44" s="20" t="s">
        <v>35</v>
      </c>
      <c r="E44" s="20" t="s">
        <v>35</v>
      </c>
      <c r="F44" s="20" t="s">
        <v>35</v>
      </c>
      <c r="G44" s="20" t="s">
        <v>35</v>
      </c>
      <c r="H44" s="20" t="s">
        <v>35</v>
      </c>
      <c r="I44" s="20" t="s">
        <v>35</v>
      </c>
      <c r="J44" s="20" t="s">
        <v>35</v>
      </c>
      <c r="K44" s="22"/>
    </row>
    <row r="45" spans="1:11" ht="30" customHeight="1">
      <c r="A45" s="16">
        <v>13</v>
      </c>
      <c r="B45" s="5" t="s">
        <v>41</v>
      </c>
      <c r="C45" s="16" t="s">
        <v>107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22"/>
    </row>
    <row r="46" spans="1:11" ht="30" customHeight="1">
      <c r="A46" s="16">
        <v>14</v>
      </c>
      <c r="B46" s="5" t="s">
        <v>42</v>
      </c>
      <c r="C46" s="16" t="s">
        <v>107</v>
      </c>
      <c r="D46" s="12">
        <v>100</v>
      </c>
      <c r="E46" s="12">
        <v>100</v>
      </c>
      <c r="F46" s="12">
        <v>100</v>
      </c>
      <c r="G46" s="12">
        <v>100</v>
      </c>
      <c r="H46" s="12">
        <v>100</v>
      </c>
      <c r="I46" s="12">
        <v>100</v>
      </c>
      <c r="J46" s="12">
        <v>100</v>
      </c>
      <c r="K46" s="22"/>
    </row>
    <row r="47" spans="1:11" ht="30" customHeight="1">
      <c r="A47" s="16">
        <v>15</v>
      </c>
      <c r="B47" s="5" t="s">
        <v>43</v>
      </c>
      <c r="C47" s="16" t="s">
        <v>107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</row>
    <row r="48" spans="1:11" ht="30" customHeight="1">
      <c r="A48" s="16">
        <v>16</v>
      </c>
      <c r="B48" s="5" t="s">
        <v>44</v>
      </c>
      <c r="C48" s="16" t="s">
        <v>107</v>
      </c>
      <c r="D48" s="12">
        <v>74.02</v>
      </c>
      <c r="E48" s="12">
        <v>73.6</v>
      </c>
      <c r="F48" s="12">
        <v>77.8</v>
      </c>
      <c r="G48" s="12">
        <v>76.4</v>
      </c>
      <c r="H48" s="12">
        <v>75.6</v>
      </c>
      <c r="I48" s="12">
        <v>75.9</v>
      </c>
      <c r="J48" s="12">
        <v>76.7</v>
      </c>
      <c r="K48" s="12"/>
    </row>
    <row r="49" spans="1:11" ht="30" customHeight="1">
      <c r="A49" s="16">
        <v>17</v>
      </c>
      <c r="B49" s="5" t="s">
        <v>45</v>
      </c>
      <c r="C49" s="16" t="s">
        <v>107</v>
      </c>
      <c r="D49" s="12">
        <v>5.56</v>
      </c>
      <c r="E49" s="12">
        <v>0</v>
      </c>
      <c r="F49" s="12">
        <v>6.5</v>
      </c>
      <c r="G49" s="12">
        <v>6.09</v>
      </c>
      <c r="H49" s="12">
        <f>145/2393*100</f>
        <v>6.059339740910991</v>
      </c>
      <c r="I49" s="12">
        <f>145/2393*100</f>
        <v>6.059339740910991</v>
      </c>
      <c r="J49" s="12">
        <f>145/2393*100</f>
        <v>6.059339740910991</v>
      </c>
      <c r="K49" s="12"/>
    </row>
    <row r="50" spans="1:11" ht="30" customHeight="1">
      <c r="A50" s="16">
        <v>18</v>
      </c>
      <c r="B50" s="5" t="s">
        <v>46</v>
      </c>
      <c r="C50" s="16" t="s">
        <v>108</v>
      </c>
      <c r="D50" s="12">
        <v>60.8</v>
      </c>
      <c r="E50" s="12">
        <v>63.83</v>
      </c>
      <c r="F50" s="12">
        <v>53.64</v>
      </c>
      <c r="G50" s="12">
        <v>59.37</v>
      </c>
      <c r="H50" s="12">
        <f>135460.66/2393</f>
        <v>56.607045549519434</v>
      </c>
      <c r="I50" s="12">
        <f>121561.5/2382</f>
        <v>51.03337531486146</v>
      </c>
      <c r="J50" s="12">
        <f>121561.5/2383</f>
        <v>51.01195971464541</v>
      </c>
      <c r="K50" s="12"/>
    </row>
    <row r="51" spans="1:11" ht="30" customHeight="1">
      <c r="A51" s="16">
        <v>19</v>
      </c>
      <c r="B51" s="5" t="s">
        <v>47</v>
      </c>
      <c r="C51" s="16" t="s">
        <v>107</v>
      </c>
      <c r="D51" s="12">
        <v>68.3</v>
      </c>
      <c r="E51" s="12">
        <v>67.6</v>
      </c>
      <c r="F51" s="12">
        <v>67.6</v>
      </c>
      <c r="G51" s="12">
        <v>68.13</v>
      </c>
      <c r="H51" s="12">
        <f>2012/2924*100</f>
        <v>68.80984952120383</v>
      </c>
      <c r="I51" s="12">
        <f>2012/2924*100</f>
        <v>68.80984952120383</v>
      </c>
      <c r="J51" s="12">
        <f>2012/2924*100</f>
        <v>68.80984952120383</v>
      </c>
      <c r="K51" s="12"/>
    </row>
    <row r="52" spans="1:11" ht="24" customHeight="1">
      <c r="A52" s="40" t="s">
        <v>102</v>
      </c>
      <c r="B52" s="41"/>
      <c r="C52" s="41"/>
      <c r="D52" s="41"/>
      <c r="E52" s="41"/>
      <c r="F52" s="41"/>
      <c r="G52" s="41"/>
      <c r="H52" s="41"/>
      <c r="I52" s="41"/>
      <c r="J52" s="42"/>
      <c r="K52" s="43"/>
    </row>
    <row r="53" spans="1:11" ht="21" customHeight="1">
      <c r="A53" s="17">
        <v>20</v>
      </c>
      <c r="B53" s="18" t="s">
        <v>101</v>
      </c>
      <c r="C53" s="5"/>
      <c r="D53" s="20" t="s">
        <v>35</v>
      </c>
      <c r="E53" s="20" t="s">
        <v>35</v>
      </c>
      <c r="F53" s="20" t="s">
        <v>35</v>
      </c>
      <c r="G53" s="20" t="s">
        <v>35</v>
      </c>
      <c r="H53" s="20" t="s">
        <v>35</v>
      </c>
      <c r="I53" s="20" t="s">
        <v>35</v>
      </c>
      <c r="J53" s="20" t="s">
        <v>35</v>
      </c>
      <c r="K53" s="20" t="s">
        <v>35</v>
      </c>
    </row>
    <row r="54" spans="1:11" ht="21" customHeight="1">
      <c r="A54" s="19" t="s">
        <v>48</v>
      </c>
      <c r="B54" s="5" t="s">
        <v>49</v>
      </c>
      <c r="C54" s="16" t="s">
        <v>107</v>
      </c>
      <c r="D54" s="12">
        <v>122.2</v>
      </c>
      <c r="E54" s="12">
        <v>76.47</v>
      </c>
      <c r="F54" s="12">
        <v>333.33</v>
      </c>
      <c r="G54" s="12">
        <v>333.33</v>
      </c>
      <c r="H54" s="12">
        <v>333.33</v>
      </c>
      <c r="I54" s="12">
        <v>333.33</v>
      </c>
      <c r="J54" s="12">
        <v>333.33</v>
      </c>
      <c r="K54" s="22"/>
    </row>
    <row r="55" spans="1:11" ht="21" customHeight="1">
      <c r="A55" s="19" t="s">
        <v>52</v>
      </c>
      <c r="B55" s="5" t="s">
        <v>50</v>
      </c>
      <c r="C55" s="16" t="s">
        <v>107</v>
      </c>
      <c r="D55" s="12">
        <v>95.65</v>
      </c>
      <c r="E55" s="12">
        <v>88.8</v>
      </c>
      <c r="F55" s="12">
        <v>214.29</v>
      </c>
      <c r="G55" s="12">
        <v>171.4</v>
      </c>
      <c r="H55" s="12">
        <v>171.4</v>
      </c>
      <c r="I55" s="12">
        <v>171.4</v>
      </c>
      <c r="J55" s="12">
        <v>171.4</v>
      </c>
      <c r="K55" s="22"/>
    </row>
    <row r="56" spans="1:11" ht="21" customHeight="1">
      <c r="A56" s="19" t="s">
        <v>53</v>
      </c>
      <c r="B56" s="5" t="s">
        <v>51</v>
      </c>
      <c r="C56" s="16" t="s">
        <v>107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1" ht="30" customHeight="1">
      <c r="A57" s="19" t="s">
        <v>55</v>
      </c>
      <c r="B57" s="5" t="s">
        <v>54</v>
      </c>
      <c r="C57" s="16" t="s">
        <v>107</v>
      </c>
      <c r="D57" s="12">
        <v>38</v>
      </c>
      <c r="E57" s="12">
        <v>69</v>
      </c>
      <c r="F57" s="12">
        <v>36.4</v>
      </c>
      <c r="G57" s="12">
        <v>26.9</v>
      </c>
      <c r="H57" s="12">
        <v>26.9</v>
      </c>
      <c r="I57" s="12">
        <v>26.9</v>
      </c>
      <c r="J57" s="12">
        <v>26.9</v>
      </c>
      <c r="K57" s="12"/>
    </row>
    <row r="58" spans="1:11" ht="36.75" customHeight="1">
      <c r="A58" s="19" t="s">
        <v>10</v>
      </c>
      <c r="B58" s="5" t="s">
        <v>56</v>
      </c>
      <c r="C58" s="16" t="s">
        <v>107</v>
      </c>
      <c r="D58" s="12">
        <v>0</v>
      </c>
      <c r="E58" s="12">
        <v>50</v>
      </c>
      <c r="F58" s="12">
        <v>50</v>
      </c>
      <c r="G58" s="12">
        <v>50</v>
      </c>
      <c r="H58" s="12">
        <v>50</v>
      </c>
      <c r="I58" s="12">
        <v>50</v>
      </c>
      <c r="J58" s="12">
        <v>50</v>
      </c>
      <c r="K58" s="12"/>
    </row>
    <row r="59" spans="1:11" ht="21.75" customHeight="1">
      <c r="A59" s="40" t="s">
        <v>58</v>
      </c>
      <c r="B59" s="41"/>
      <c r="C59" s="41"/>
      <c r="D59" s="41"/>
      <c r="E59" s="41"/>
      <c r="F59" s="41"/>
      <c r="G59" s="41"/>
      <c r="H59" s="41"/>
      <c r="I59" s="41"/>
      <c r="J59" s="42"/>
      <c r="K59" s="43"/>
    </row>
    <row r="60" spans="1:11" ht="21" customHeight="1">
      <c r="A60" s="24">
        <v>23</v>
      </c>
      <c r="B60" s="25" t="s">
        <v>57</v>
      </c>
      <c r="C60" s="24" t="s">
        <v>107</v>
      </c>
      <c r="D60" s="26">
        <v>32.29</v>
      </c>
      <c r="E60" s="26">
        <v>33.03</v>
      </c>
      <c r="F60" s="26">
        <v>33.99</v>
      </c>
      <c r="G60" s="26">
        <v>34.91</v>
      </c>
      <c r="H60" s="26">
        <f>6968/(19919-400)*100</f>
        <v>35.698550130641934</v>
      </c>
      <c r="I60" s="26">
        <f>(6968+15)/(19919-400)*100</f>
        <v>35.77539832983247</v>
      </c>
      <c r="J60" s="26">
        <f>(6968+17)/(19919-450)*100</f>
        <v>35.877548923930355</v>
      </c>
      <c r="K60" s="27"/>
    </row>
    <row r="61" spans="1:11" ht="30" customHeight="1">
      <c r="A61" s="28" t="s">
        <v>103</v>
      </c>
      <c r="B61" s="29" t="s">
        <v>104</v>
      </c>
      <c r="C61" s="30" t="s">
        <v>107</v>
      </c>
      <c r="D61" s="21">
        <v>69.35</v>
      </c>
      <c r="E61" s="21">
        <v>65.02</v>
      </c>
      <c r="F61" s="21">
        <v>57.4</v>
      </c>
      <c r="G61" s="21">
        <v>56.72</v>
      </c>
      <c r="H61" s="21">
        <f>1939/3393*100</f>
        <v>57.14706749189508</v>
      </c>
      <c r="I61" s="21">
        <f>1959/3403*100</f>
        <v>57.56685277696151</v>
      </c>
      <c r="J61" s="21">
        <f>1979/3413*100</f>
        <v>57.984178142396715</v>
      </c>
      <c r="K61" s="31"/>
    </row>
    <row r="62" spans="1:11" ht="26.25" customHeight="1">
      <c r="A62" s="44" t="s">
        <v>59</v>
      </c>
      <c r="B62" s="45"/>
      <c r="C62" s="45"/>
      <c r="D62" s="45"/>
      <c r="E62" s="45"/>
      <c r="F62" s="45"/>
      <c r="G62" s="45"/>
      <c r="H62" s="45"/>
      <c r="I62" s="45"/>
      <c r="J62" s="46"/>
      <c r="K62" s="47"/>
    </row>
    <row r="63" spans="1:11" ht="21" customHeight="1">
      <c r="A63" s="17">
        <v>24</v>
      </c>
      <c r="B63" s="18" t="s">
        <v>60</v>
      </c>
      <c r="C63" s="16" t="s">
        <v>109</v>
      </c>
      <c r="D63" s="12">
        <v>35.5</v>
      </c>
      <c r="E63" s="12">
        <v>36.7</v>
      </c>
      <c r="F63" s="12">
        <v>38.2</v>
      </c>
      <c r="G63" s="12">
        <v>39.26</v>
      </c>
      <c r="H63" s="12">
        <v>39.43</v>
      </c>
      <c r="I63" s="12">
        <v>40.22</v>
      </c>
      <c r="J63" s="12">
        <v>41.03</v>
      </c>
      <c r="K63" s="22"/>
    </row>
    <row r="64" spans="1:11" ht="21" customHeight="1">
      <c r="A64" s="19" t="s">
        <v>62</v>
      </c>
      <c r="B64" s="5" t="s">
        <v>61</v>
      </c>
      <c r="C64" s="16" t="s">
        <v>109</v>
      </c>
      <c r="D64" s="12">
        <v>0.38</v>
      </c>
      <c r="E64" s="12">
        <v>0.13</v>
      </c>
      <c r="F64" s="12">
        <v>0.86</v>
      </c>
      <c r="G64" s="12">
        <v>0.18</v>
      </c>
      <c r="H64" s="12">
        <v>0.22</v>
      </c>
      <c r="I64" s="12">
        <v>0.22</v>
      </c>
      <c r="J64" s="12">
        <v>0.22</v>
      </c>
      <c r="K64" s="22"/>
    </row>
    <row r="65" spans="1:11" ht="30" customHeight="1">
      <c r="A65" s="32" t="s">
        <v>12</v>
      </c>
      <c r="B65" s="18" t="s">
        <v>63</v>
      </c>
      <c r="C65" s="16" t="s">
        <v>110</v>
      </c>
      <c r="D65" s="12">
        <v>4.04</v>
      </c>
      <c r="E65" s="12">
        <v>13.87</v>
      </c>
      <c r="F65" s="12">
        <v>12.09</v>
      </c>
      <c r="G65" s="12">
        <v>10.25</v>
      </c>
      <c r="H65" s="12">
        <v>17.62</v>
      </c>
      <c r="I65" s="12">
        <v>1.38</v>
      </c>
      <c r="J65" s="12">
        <v>1.38</v>
      </c>
      <c r="K65" s="22"/>
    </row>
    <row r="66" spans="1:11" ht="30" customHeight="1">
      <c r="A66" s="19" t="s">
        <v>65</v>
      </c>
      <c r="B66" s="5" t="s">
        <v>64</v>
      </c>
      <c r="C66" s="16" t="s">
        <v>110</v>
      </c>
      <c r="D66" s="12">
        <v>4.04</v>
      </c>
      <c r="E66" s="12">
        <v>13.87</v>
      </c>
      <c r="F66" s="12">
        <v>11.56</v>
      </c>
      <c r="G66" s="12">
        <v>10.25</v>
      </c>
      <c r="H66" s="12">
        <v>17.62</v>
      </c>
      <c r="I66" s="12">
        <v>1.38</v>
      </c>
      <c r="J66" s="12">
        <v>1.38</v>
      </c>
      <c r="K66" s="12"/>
    </row>
    <row r="67" spans="1:11" ht="42" customHeight="1">
      <c r="A67" s="32" t="s">
        <v>13</v>
      </c>
      <c r="B67" s="18" t="s">
        <v>66</v>
      </c>
      <c r="C67" s="16"/>
      <c r="D67" s="20" t="s">
        <v>35</v>
      </c>
      <c r="E67" s="20" t="s">
        <v>35</v>
      </c>
      <c r="F67" s="20" t="s">
        <v>35</v>
      </c>
      <c r="G67" s="20" t="s">
        <v>35</v>
      </c>
      <c r="H67" s="20" t="s">
        <v>35</v>
      </c>
      <c r="I67" s="20" t="s">
        <v>35</v>
      </c>
      <c r="J67" s="20" t="s">
        <v>35</v>
      </c>
      <c r="K67" s="20" t="s">
        <v>35</v>
      </c>
    </row>
    <row r="68" spans="1:11" ht="21" customHeight="1">
      <c r="A68" s="19" t="s">
        <v>67</v>
      </c>
      <c r="B68" s="5" t="s">
        <v>69</v>
      </c>
      <c r="C68" s="16" t="s">
        <v>109</v>
      </c>
      <c r="D68" s="12">
        <v>0</v>
      </c>
      <c r="E68" s="12">
        <v>2435</v>
      </c>
      <c r="F68" s="12">
        <v>1912</v>
      </c>
      <c r="G68" s="12">
        <v>0</v>
      </c>
      <c r="H68" s="12">
        <v>0</v>
      </c>
      <c r="I68" s="12">
        <v>0</v>
      </c>
      <c r="J68" s="12">
        <v>0</v>
      </c>
      <c r="K68" s="12"/>
    </row>
    <row r="69" spans="1:11" ht="21" customHeight="1">
      <c r="A69" s="19" t="s">
        <v>68</v>
      </c>
      <c r="B69" s="5" t="s">
        <v>70</v>
      </c>
      <c r="C69" s="16" t="s">
        <v>109</v>
      </c>
      <c r="D69" s="12">
        <v>0</v>
      </c>
      <c r="E69" s="12">
        <v>18551</v>
      </c>
      <c r="F69" s="12">
        <v>7624</v>
      </c>
      <c r="G69" s="12">
        <v>2300</v>
      </c>
      <c r="H69" s="12">
        <v>2300</v>
      </c>
      <c r="I69" s="12">
        <v>0</v>
      </c>
      <c r="J69" s="12">
        <v>0</v>
      </c>
      <c r="K69" s="12"/>
    </row>
    <row r="70" spans="1:11" ht="22.5" customHeight="1">
      <c r="A70" s="40" t="s">
        <v>71</v>
      </c>
      <c r="B70" s="41"/>
      <c r="C70" s="41"/>
      <c r="D70" s="41"/>
      <c r="E70" s="41"/>
      <c r="F70" s="41"/>
      <c r="G70" s="41"/>
      <c r="H70" s="41"/>
      <c r="I70" s="41"/>
      <c r="J70" s="42"/>
      <c r="K70" s="43"/>
    </row>
    <row r="71" spans="1:11" ht="42" customHeight="1">
      <c r="A71" s="16">
        <v>27</v>
      </c>
      <c r="B71" s="33" t="s">
        <v>72</v>
      </c>
      <c r="C71" s="16" t="s">
        <v>107</v>
      </c>
      <c r="D71" s="12">
        <v>89.8</v>
      </c>
      <c r="E71" s="12">
        <v>92.4</v>
      </c>
      <c r="F71" s="12">
        <v>75</v>
      </c>
      <c r="G71" s="12">
        <v>100</v>
      </c>
      <c r="H71" s="12">
        <v>100</v>
      </c>
      <c r="I71" s="12">
        <v>100</v>
      </c>
      <c r="J71" s="12">
        <v>100</v>
      </c>
      <c r="K71" s="22"/>
    </row>
    <row r="72" spans="1:11" ht="96" customHeight="1">
      <c r="A72" s="16">
        <v>28</v>
      </c>
      <c r="B72" s="33" t="s">
        <v>17</v>
      </c>
      <c r="C72" s="16" t="s">
        <v>107</v>
      </c>
      <c r="D72" s="12">
        <v>88.89</v>
      </c>
      <c r="E72" s="12">
        <v>68.75</v>
      </c>
      <c r="F72" s="12">
        <v>90.9</v>
      </c>
      <c r="G72" s="12">
        <v>85.7</v>
      </c>
      <c r="H72" s="12">
        <v>92.3</v>
      </c>
      <c r="I72" s="12">
        <v>92.3</v>
      </c>
      <c r="J72" s="12">
        <v>92.3</v>
      </c>
      <c r="K72" s="22"/>
    </row>
    <row r="73" spans="1:11" ht="30" customHeight="1">
      <c r="A73" s="16">
        <v>29</v>
      </c>
      <c r="B73" s="33" t="s">
        <v>73</v>
      </c>
      <c r="C73" s="16" t="s">
        <v>107</v>
      </c>
      <c r="D73" s="12">
        <v>85.13</v>
      </c>
      <c r="E73" s="12">
        <v>85.13</v>
      </c>
      <c r="F73" s="12">
        <v>85.13</v>
      </c>
      <c r="G73" s="12">
        <v>89.7</v>
      </c>
      <c r="H73" s="12">
        <v>89.7</v>
      </c>
      <c r="I73" s="12">
        <v>89.7</v>
      </c>
      <c r="J73" s="12">
        <v>89.7</v>
      </c>
      <c r="K73" s="22"/>
    </row>
    <row r="74" spans="1:11" ht="30" customHeight="1">
      <c r="A74" s="16">
        <v>30</v>
      </c>
      <c r="B74" s="33" t="s">
        <v>74</v>
      </c>
      <c r="C74" s="16" t="s">
        <v>107</v>
      </c>
      <c r="D74" s="12">
        <v>1.9</v>
      </c>
      <c r="E74" s="12">
        <v>4.7</v>
      </c>
      <c r="F74" s="12">
        <v>3.3</v>
      </c>
      <c r="G74" s="12">
        <v>2</v>
      </c>
      <c r="H74" s="12">
        <v>3.2</v>
      </c>
      <c r="I74" s="12">
        <f>2.5</f>
        <v>2.5</v>
      </c>
      <c r="J74" s="12">
        <v>5.8</v>
      </c>
      <c r="K74" s="12" t="s">
        <v>125</v>
      </c>
    </row>
    <row r="75" spans="1:11" ht="21" customHeight="1">
      <c r="A75" s="40" t="s">
        <v>75</v>
      </c>
      <c r="B75" s="41"/>
      <c r="C75" s="41"/>
      <c r="D75" s="41"/>
      <c r="E75" s="41"/>
      <c r="F75" s="41"/>
      <c r="G75" s="41"/>
      <c r="H75" s="41"/>
      <c r="I75" s="41"/>
      <c r="J75" s="42"/>
      <c r="K75" s="43"/>
    </row>
    <row r="76" spans="1:11" ht="69.75" customHeight="1">
      <c r="A76" s="16">
        <v>31</v>
      </c>
      <c r="B76" s="5" t="s">
        <v>18</v>
      </c>
      <c r="C76" s="16" t="s">
        <v>107</v>
      </c>
      <c r="D76" s="12">
        <v>31.44</v>
      </c>
      <c r="E76" s="12">
        <v>59.35</v>
      </c>
      <c r="F76" s="12">
        <v>34.87</v>
      </c>
      <c r="G76" s="12">
        <v>34.79</v>
      </c>
      <c r="H76" s="12">
        <v>44.7</v>
      </c>
      <c r="I76" s="12">
        <v>77.39</v>
      </c>
      <c r="J76" s="12">
        <v>87.13</v>
      </c>
      <c r="K76" s="34" t="s">
        <v>126</v>
      </c>
    </row>
    <row r="77" spans="1:11" ht="40.5" customHeight="1">
      <c r="A77" s="16">
        <v>32</v>
      </c>
      <c r="B77" s="5" t="s">
        <v>76</v>
      </c>
      <c r="C77" s="16" t="s">
        <v>107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22"/>
    </row>
    <row r="78" spans="1:11" ht="30" customHeight="1">
      <c r="A78" s="16">
        <v>33</v>
      </c>
      <c r="B78" s="5" t="s">
        <v>116</v>
      </c>
      <c r="C78" s="16" t="s">
        <v>108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22"/>
    </row>
    <row r="79" spans="1:11" ht="42" customHeight="1">
      <c r="A79" s="16">
        <v>34</v>
      </c>
      <c r="B79" s="5" t="s">
        <v>77</v>
      </c>
      <c r="C79" s="16" t="s">
        <v>107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/>
    </row>
    <row r="80" spans="1:11" ht="93" customHeight="1">
      <c r="A80" s="16">
        <v>35</v>
      </c>
      <c r="B80" s="5" t="s">
        <v>78</v>
      </c>
      <c r="C80" s="16" t="s">
        <v>106</v>
      </c>
      <c r="D80" s="12">
        <v>1689.2</v>
      </c>
      <c r="E80" s="12">
        <v>944</v>
      </c>
      <c r="F80" s="12">
        <v>945</v>
      </c>
      <c r="G80" s="12">
        <f>49776000/21276</f>
        <v>2339.5375070501973</v>
      </c>
      <c r="H80" s="12">
        <f>46199600/20837</f>
        <v>2217.1905744588953</v>
      </c>
      <c r="I80" s="12">
        <f>46199600/20505</f>
        <v>2253.089490368203</v>
      </c>
      <c r="J80" s="12">
        <f>46199600/20175</f>
        <v>2289.942998760843</v>
      </c>
      <c r="K80" s="35" t="s">
        <v>129</v>
      </c>
    </row>
    <row r="81" spans="1:11" ht="30" customHeight="1">
      <c r="A81" s="16">
        <v>36</v>
      </c>
      <c r="B81" s="5" t="s">
        <v>79</v>
      </c>
      <c r="C81" s="16" t="s">
        <v>19</v>
      </c>
      <c r="D81" s="36">
        <v>1</v>
      </c>
      <c r="E81" s="36">
        <v>1</v>
      </c>
      <c r="F81" s="36">
        <v>1</v>
      </c>
      <c r="G81" s="36">
        <v>1</v>
      </c>
      <c r="H81" s="36">
        <v>1</v>
      </c>
      <c r="I81" s="36">
        <v>1</v>
      </c>
      <c r="J81" s="36">
        <v>1</v>
      </c>
      <c r="K81" s="12"/>
    </row>
    <row r="82" spans="1:11" ht="30" customHeight="1">
      <c r="A82" s="16">
        <v>37</v>
      </c>
      <c r="B82" s="5" t="s">
        <v>80</v>
      </c>
      <c r="C82" s="16" t="s">
        <v>111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/>
    </row>
    <row r="83" spans="1:11" ht="21" customHeight="1">
      <c r="A83" s="16">
        <v>38</v>
      </c>
      <c r="B83" s="5" t="s">
        <v>81</v>
      </c>
      <c r="C83" s="16" t="s">
        <v>112</v>
      </c>
      <c r="D83" s="12">
        <v>22.52</v>
      </c>
      <c r="E83" s="12">
        <v>22.17</v>
      </c>
      <c r="F83" s="12">
        <v>21.77</v>
      </c>
      <c r="G83" s="12">
        <v>21.28</v>
      </c>
      <c r="H83" s="12">
        <v>20.837</v>
      </c>
      <c r="I83" s="12">
        <v>20.505</v>
      </c>
      <c r="J83" s="12">
        <v>20.175</v>
      </c>
      <c r="K83" s="12"/>
    </row>
    <row r="84" spans="1:11" ht="29.25" customHeight="1">
      <c r="A84" s="40" t="s">
        <v>82</v>
      </c>
      <c r="B84" s="41"/>
      <c r="C84" s="41"/>
      <c r="D84" s="41"/>
      <c r="E84" s="41"/>
      <c r="F84" s="41"/>
      <c r="G84" s="41"/>
      <c r="H84" s="41"/>
      <c r="I84" s="41"/>
      <c r="J84" s="42"/>
      <c r="K84" s="43"/>
    </row>
    <row r="85" spans="1:11" ht="21" customHeight="1">
      <c r="A85" s="17">
        <v>39</v>
      </c>
      <c r="B85" s="18" t="s">
        <v>83</v>
      </c>
      <c r="C85" s="5"/>
      <c r="D85" s="20" t="s">
        <v>35</v>
      </c>
      <c r="E85" s="20" t="s">
        <v>35</v>
      </c>
      <c r="F85" s="20" t="s">
        <v>35</v>
      </c>
      <c r="G85" s="20" t="s">
        <v>35</v>
      </c>
      <c r="H85" s="20" t="s">
        <v>35</v>
      </c>
      <c r="I85" s="20" t="s">
        <v>35</v>
      </c>
      <c r="J85" s="20" t="s">
        <v>35</v>
      </c>
      <c r="K85" s="20" t="s">
        <v>35</v>
      </c>
    </row>
    <row r="86" spans="1:11" ht="21" customHeight="1">
      <c r="A86" s="16" t="s">
        <v>84</v>
      </c>
      <c r="B86" s="5" t="s">
        <v>89</v>
      </c>
      <c r="C86" s="16" t="s">
        <v>20</v>
      </c>
      <c r="D86" s="4">
        <v>798.04</v>
      </c>
      <c r="E86" s="4">
        <v>813.17</v>
      </c>
      <c r="F86" s="12">
        <v>842.64</v>
      </c>
      <c r="G86" s="12">
        <v>750.35</v>
      </c>
      <c r="H86" s="12">
        <v>750</v>
      </c>
      <c r="I86" s="12">
        <v>750</v>
      </c>
      <c r="J86" s="12">
        <v>750</v>
      </c>
      <c r="K86" s="22"/>
    </row>
    <row r="87" spans="1:11" ht="25.5" customHeight="1">
      <c r="A87" s="16" t="s">
        <v>85</v>
      </c>
      <c r="B87" s="5" t="s">
        <v>90</v>
      </c>
      <c r="C87" s="16" t="s">
        <v>94</v>
      </c>
      <c r="D87" s="4">
        <v>0.18</v>
      </c>
      <c r="E87" s="4">
        <v>0.18</v>
      </c>
      <c r="F87" s="12">
        <v>0.16</v>
      </c>
      <c r="G87" s="12">
        <v>0.16</v>
      </c>
      <c r="H87" s="12">
        <v>0.16</v>
      </c>
      <c r="I87" s="12">
        <v>0.16</v>
      </c>
      <c r="J87" s="12">
        <v>0.16</v>
      </c>
      <c r="K87" s="22"/>
    </row>
    <row r="88" spans="1:11" ht="30" customHeight="1">
      <c r="A88" s="16" t="s">
        <v>86</v>
      </c>
      <c r="B88" s="5" t="s">
        <v>91</v>
      </c>
      <c r="C88" s="16" t="s">
        <v>113</v>
      </c>
      <c r="D88" s="4">
        <v>21.85</v>
      </c>
      <c r="E88" s="4">
        <v>19.64</v>
      </c>
      <c r="F88" s="12">
        <v>20.68</v>
      </c>
      <c r="G88" s="12">
        <v>16.09</v>
      </c>
      <c r="H88" s="12">
        <v>16.09</v>
      </c>
      <c r="I88" s="12">
        <v>16.09</v>
      </c>
      <c r="J88" s="12">
        <v>16.09</v>
      </c>
      <c r="K88" s="12"/>
    </row>
    <row r="89" spans="1:11" ht="24" customHeight="1">
      <c r="A89" s="16" t="s">
        <v>87</v>
      </c>
      <c r="B89" s="5" t="s">
        <v>92</v>
      </c>
      <c r="C89" s="16" t="s">
        <v>113</v>
      </c>
      <c r="D89" s="4">
        <v>34.22</v>
      </c>
      <c r="E89" s="4">
        <v>36.2</v>
      </c>
      <c r="F89" s="12">
        <v>47.44</v>
      </c>
      <c r="G89" s="12">
        <v>40.4</v>
      </c>
      <c r="H89" s="12">
        <v>40.4</v>
      </c>
      <c r="I89" s="12">
        <v>40.4</v>
      </c>
      <c r="J89" s="12">
        <v>40.4</v>
      </c>
      <c r="K89" s="12"/>
    </row>
    <row r="90" spans="1:11" ht="46.5" customHeight="1">
      <c r="A90" s="16" t="s">
        <v>88</v>
      </c>
      <c r="B90" s="5" t="s">
        <v>93</v>
      </c>
      <c r="C90" s="16" t="s">
        <v>113</v>
      </c>
      <c r="D90" s="4">
        <v>109</v>
      </c>
      <c r="E90" s="4">
        <v>119.34</v>
      </c>
      <c r="F90" s="12">
        <v>135.13</v>
      </c>
      <c r="G90" s="12">
        <v>133.37</v>
      </c>
      <c r="H90" s="12">
        <v>133.37</v>
      </c>
      <c r="I90" s="12">
        <v>133.37</v>
      </c>
      <c r="J90" s="12">
        <v>133.37</v>
      </c>
      <c r="K90" s="37" t="s">
        <v>131</v>
      </c>
    </row>
    <row r="91" spans="1:11" ht="17.25" customHeight="1">
      <c r="A91" s="17">
        <v>40</v>
      </c>
      <c r="B91" s="18" t="s">
        <v>98</v>
      </c>
      <c r="C91" s="5"/>
      <c r="D91" s="38" t="s">
        <v>35</v>
      </c>
      <c r="E91" s="38" t="s">
        <v>35</v>
      </c>
      <c r="F91" s="20" t="s">
        <v>35</v>
      </c>
      <c r="G91" s="20" t="s">
        <v>35</v>
      </c>
      <c r="H91" s="20" t="s">
        <v>35</v>
      </c>
      <c r="I91" s="20" t="s">
        <v>35</v>
      </c>
      <c r="J91" s="20" t="s">
        <v>35</v>
      </c>
      <c r="K91" s="20" t="s">
        <v>35</v>
      </c>
    </row>
    <row r="92" spans="1:11" ht="20.25" customHeight="1">
      <c r="A92" s="16" t="s">
        <v>15</v>
      </c>
      <c r="B92" s="5" t="s">
        <v>89</v>
      </c>
      <c r="C92" s="16" t="s">
        <v>114</v>
      </c>
      <c r="D92" s="4">
        <v>65.12</v>
      </c>
      <c r="E92" s="4">
        <v>64.4</v>
      </c>
      <c r="F92" s="12">
        <v>61.6</v>
      </c>
      <c r="G92" s="12">
        <v>60.97</v>
      </c>
      <c r="H92" s="12">
        <v>60.97</v>
      </c>
      <c r="I92" s="12">
        <v>60.97</v>
      </c>
      <c r="J92" s="12">
        <v>60.97</v>
      </c>
      <c r="K92" s="12"/>
    </row>
    <row r="93" spans="1:11" ht="20.25" customHeight="1">
      <c r="A93" s="16" t="s">
        <v>16</v>
      </c>
      <c r="B93" s="5" t="s">
        <v>90</v>
      </c>
      <c r="C93" s="16" t="s">
        <v>94</v>
      </c>
      <c r="D93" s="4">
        <v>0.15</v>
      </c>
      <c r="E93" s="4">
        <v>0.17</v>
      </c>
      <c r="F93" s="12">
        <v>0.15</v>
      </c>
      <c r="G93" s="12">
        <v>0.15</v>
      </c>
      <c r="H93" s="12">
        <v>0.15</v>
      </c>
      <c r="I93" s="12">
        <v>0.15</v>
      </c>
      <c r="J93" s="12">
        <v>0.15</v>
      </c>
      <c r="K93" s="12"/>
    </row>
    <row r="94" spans="1:11" ht="30" customHeight="1">
      <c r="A94" s="16" t="s">
        <v>95</v>
      </c>
      <c r="B94" s="5" t="s">
        <v>91</v>
      </c>
      <c r="C94" s="16" t="s">
        <v>115</v>
      </c>
      <c r="D94" s="4">
        <v>0.21</v>
      </c>
      <c r="E94" s="4">
        <v>0.22</v>
      </c>
      <c r="F94" s="12">
        <v>0.19</v>
      </c>
      <c r="G94" s="12">
        <v>0.18</v>
      </c>
      <c r="H94" s="12">
        <v>0.18</v>
      </c>
      <c r="I94" s="12">
        <v>0.18</v>
      </c>
      <c r="J94" s="12">
        <v>0.18</v>
      </c>
      <c r="K94" s="12"/>
    </row>
    <row r="95" spans="1:11" ht="28.5" customHeight="1">
      <c r="A95" s="16" t="s">
        <v>96</v>
      </c>
      <c r="B95" s="5" t="s">
        <v>92</v>
      </c>
      <c r="C95" s="16" t="s">
        <v>115</v>
      </c>
      <c r="D95" s="4">
        <v>0.94</v>
      </c>
      <c r="E95" s="4">
        <v>0.69</v>
      </c>
      <c r="F95" s="12">
        <v>0.68</v>
      </c>
      <c r="G95" s="12">
        <v>0.67</v>
      </c>
      <c r="H95" s="12">
        <v>0.67</v>
      </c>
      <c r="I95" s="12">
        <v>0.67</v>
      </c>
      <c r="J95" s="12">
        <v>0.67</v>
      </c>
      <c r="K95" s="12"/>
    </row>
    <row r="96" spans="1:11" ht="50.25" customHeight="1">
      <c r="A96" s="16" t="s">
        <v>97</v>
      </c>
      <c r="B96" s="5" t="s">
        <v>93</v>
      </c>
      <c r="C96" s="16" t="s">
        <v>99</v>
      </c>
      <c r="D96" s="4">
        <v>1.47</v>
      </c>
      <c r="E96" s="4">
        <v>1.62</v>
      </c>
      <c r="F96" s="12">
        <v>1.72</v>
      </c>
      <c r="G96" s="12">
        <v>1.7</v>
      </c>
      <c r="H96" s="12">
        <v>1.7</v>
      </c>
      <c r="I96" s="12">
        <v>1.7</v>
      </c>
      <c r="J96" s="12">
        <v>1.7</v>
      </c>
      <c r="K96" s="37" t="s">
        <v>131</v>
      </c>
    </row>
  </sheetData>
  <sheetProtection/>
  <mergeCells count="16">
    <mergeCell ref="A19:K19"/>
    <mergeCell ref="B2:K2"/>
    <mergeCell ref="B3:K3"/>
    <mergeCell ref="A20:K20"/>
    <mergeCell ref="D21:J21"/>
    <mergeCell ref="K21:K22"/>
    <mergeCell ref="A4:K13"/>
    <mergeCell ref="A24:K24"/>
    <mergeCell ref="A75:K75"/>
    <mergeCell ref="A84:K84"/>
    <mergeCell ref="A59:K59"/>
    <mergeCell ref="A62:K62"/>
    <mergeCell ref="A70:K70"/>
    <mergeCell ref="A39:K39"/>
    <mergeCell ref="A43:K43"/>
    <mergeCell ref="A52:K52"/>
  </mergeCells>
  <printOptions/>
  <pageMargins left="0.6692913385826772" right="0.03937007874015748" top="0.7480314960629921" bottom="0.7480314960629921" header="0.31496062992125984" footer="0.31496062992125984"/>
  <pageSetup fitToHeight="4" horizontalDpi="300" verticalDpi="300" orientation="landscape" paperSize="9" scale="60" r:id="rId1"/>
  <rowBreaks count="3" manualBreakCount="3">
    <brk id="17" max="255" man="1"/>
    <brk id="42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2:L21"/>
  <sheetViews>
    <sheetView zoomScalePageLayoutView="0" workbookViewId="0" topLeftCell="A1">
      <selection activeCell="G25" sqref="G25:G26"/>
    </sheetView>
  </sheetViews>
  <sheetFormatPr defaultColWidth="9.140625" defaultRowHeight="15"/>
  <sheetData>
    <row r="12" spans="9:11" ht="15">
      <c r="I12">
        <v>5</v>
      </c>
      <c r="J12">
        <v>7</v>
      </c>
      <c r="K12">
        <f>I12+J12</f>
        <v>12</v>
      </c>
    </row>
    <row r="13" spans="5:12" ht="15">
      <c r="E13" s="15">
        <f>'Экономическое развитие'!G25-'Экономическое развитие'!F25</f>
        <v>20.319999999999993</v>
      </c>
      <c r="I13">
        <v>14</v>
      </c>
      <c r="J13">
        <v>12</v>
      </c>
      <c r="K13">
        <f>I13+J13</f>
        <v>26</v>
      </c>
      <c r="L13">
        <f>K12/K13</f>
        <v>0.46153846153846156</v>
      </c>
    </row>
    <row r="19" spans="3:6" ht="15">
      <c r="C19" s="11">
        <v>399.92</v>
      </c>
      <c r="D19" s="4">
        <v>406.39</v>
      </c>
      <c r="E19" s="4">
        <v>415.44</v>
      </c>
      <c r="F19" s="4">
        <v>424.79</v>
      </c>
    </row>
    <row r="21" spans="4:6" ht="15">
      <c r="D21">
        <f>D19/C19</f>
        <v>1.0161782356471294</v>
      </c>
      <c r="E21">
        <f>E19/D19</f>
        <v>1.0222692487511995</v>
      </c>
      <c r="F21">
        <f>F19/E19</f>
        <v>1.0225062584248026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 Васильевна Ибрагимова</cp:lastModifiedBy>
  <cp:lastPrinted>2019-04-30T11:37:23Z</cp:lastPrinted>
  <dcterms:created xsi:type="dcterms:W3CDTF">2009-03-18T12:45:17Z</dcterms:created>
  <dcterms:modified xsi:type="dcterms:W3CDTF">2019-04-30T14:28:21Z</dcterms:modified>
  <cp:category/>
  <cp:version/>
  <cp:contentType/>
  <cp:contentStatus/>
</cp:coreProperties>
</file>