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435" activeTab="0"/>
  </bookViews>
  <sheets>
    <sheet name="приложение 4 доходы ГО" sheetId="1" r:id="rId1"/>
  </sheets>
  <definedNames>
    <definedName name="_xlnm.Print_Area" localSheetId="0">'приложение 4 доходы ГО'!$A$1:$G$168</definedName>
  </definedNames>
  <calcPr fullCalcOnLoad="1"/>
</workbook>
</file>

<file path=xl/sharedStrings.xml><?xml version="1.0" encoding="utf-8"?>
<sst xmlns="http://schemas.openxmlformats.org/spreadsheetml/2006/main" count="434" uniqueCount="294">
  <si>
    <t>Код бюджетной классификации Российской Федерации</t>
  </si>
  <si>
    <t>Наименование дохода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</si>
  <si>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</si>
  <si>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</si>
  <si>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</si>
  <si>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</si>
  <si>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</si>
  <si>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1 01 02010 01 0000 110</t>
  </si>
  <si>
    <t>1 01 02020 01 0000 110</t>
  </si>
  <si>
    <t>1 01 02040 01 0000 110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</si>
  <si>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</si>
  <si>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</si>
  <si>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</si>
  <si>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</si>
  <si>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</si>
  <si>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</si>
  <si>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</si>
  <si>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</si>
  <si>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</si>
  <si>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</si>
  <si>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</si>
  <si>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</si>
  <si>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</si>
  <si>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</si>
  <si>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</si>
  <si>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</si>
  <si>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</si>
  <si>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</si>
  <si>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</si>
  <si>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</si>
  <si>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</si>
  <si>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</si>
  <si>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</si>
  <si>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</si>
  <si>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</si>
  <si>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</si>
  <si>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1 15 02050 05 0000 140</t>
  </si>
  <si>
    <t>1 16 00000 00 0000 000</t>
  </si>
  <si>
    <t>ШТРАФЫ,САНКЦИИ, ВОЗМЕЩЕНИЕ УЩЕРБА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</si>
  <si>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</si>
  <si>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</si>
  <si>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</si>
  <si>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</si>
  <si>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</si>
  <si>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</si>
  <si>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</si>
  <si>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</si>
  <si>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</si>
  <si>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</si>
  <si>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</si>
  <si>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1 17 00000 00 0000 000</t>
  </si>
  <si>
    <t>ПРОЧИЕ НЕНАЛОГОВЫЕ ДОХОДЫ</t>
  </si>
  <si>
    <t>БЕЗВОЗМЕЗДНЫЕ ПОСТУПЛЕНИЯ</t>
  </si>
  <si>
    <t>ВСЕГО ДОХОДОВ</t>
  </si>
  <si>
    <t>1 14 06000 00 0000 430</t>
  </si>
  <si>
    <t>1 16 25010 01 0000 140</t>
  </si>
  <si>
    <t>Единый налог на вмененный доход для отдельных видов деятельности</t>
  </si>
  <si>
    <t xml:space="preserve">1 05 02020 00 0000 110 </t>
  </si>
  <si>
    <t xml:space="preserve">1 05 02010 00 0000 110 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</si>
  <si>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</si>
  <si>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</si>
  <si>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</si>
  <si>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</si>
  <si>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1 13 02065 05 0000 130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</si>
  <si>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</si>
  <si>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</si>
  <si>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</si>
  <si>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</si>
  <si>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</si>
  <si>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</si>
  <si>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</si>
  <si>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1 01 02030 01 0000 110</t>
  </si>
  <si>
    <t>1 16 08010 01 0000 140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</si>
  <si>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</si>
  <si>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</si>
  <si>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1 05 04000 02 0000 110 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</si>
  <si>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</si>
  <si>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</si>
  <si>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1 03 00000 00 0000 000</t>
  </si>
  <si>
    <t>2 02 15001 05 0000 151</t>
  </si>
  <si>
    <t>2 02 40000 00 0000 151</t>
  </si>
  <si>
    <t>2 02 40014 05 0000 151</t>
  </si>
  <si>
    <t>1 16 23000 00 0000 140</t>
  </si>
  <si>
    <t>Доходы от возмещения ущерба при возникновении страховых случаев</t>
  </si>
  <si>
    <t>1 09 07000 00 0000 110</t>
  </si>
  <si>
    <t>2 18 00000 00 0000 000</t>
  </si>
  <si>
    <t>2 19 00000 00 0000 000</t>
  </si>
  <si>
    <t>1 09 00000 00 0000 000</t>
  </si>
  <si>
    <t xml:space="preserve">                                                                                             </t>
  </si>
  <si>
    <t>Сумма, руб.</t>
  </si>
  <si>
    <t>2019 год</t>
  </si>
  <si>
    <t> НАЛОГОВЫЕ И НЕНАЛОГОВЫЕ ДОХОДЫ</t>
  </si>
  <si>
    <t> 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</si>
  <si>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 Налогового 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</si>
  <si>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</si>
  <si>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</si>
  <si>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</si>
  <si>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1 05 02000 02 0000 110 </t>
  </si>
  <si>
    <t xml:space="preserve">Единый налог на вменённый доход для отдельных видов деятельности </t>
  </si>
  <si>
    <t>1 05 03000 01 0000 110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</si>
  <si>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</si>
  <si>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</si>
  <si>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1 09 07013 05 0000 110</t>
  </si>
  <si>
    <t>1 09 07033 05 0000 110</t>
  </si>
  <si>
    <t>1 09 07053 05 0000 110</t>
  </si>
  <si>
    <t>1 11 03000 00 0000 120</t>
  </si>
  <si>
    <t>Проценты, полученные от  предоставления бюджетных кредитов внутри страны</t>
  </si>
  <si>
    <t>1 11 03050 05 0000 120</t>
  </si>
  <si>
    <t xml:space="preserve">1 11 05000 00 0000 120
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</si>
  <si>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</si>
  <si>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</si>
  <si>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1 11 07000 00 0000 120
</t>
  </si>
  <si>
    <t>Платежи от государственных и муниципальных унитарных предприятий</t>
  </si>
  <si>
    <t xml:space="preserve">1 11 09000 00 0000 120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</si>
  <si>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</si>
  <si>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</si>
  <si>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Плата за сбросы загрязняющих веществ в водные объекты</t>
  </si>
  <si>
    <t>ДОХОДЫ ОТ ОКАЗАНИЯ ПЛАТНЫХ УСЛУГ И КОМПЕНСАЦИЙ ЗАТРАТ ГОСУДАРСТВА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</si>
  <si>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</si>
  <si>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</si>
  <si>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</si>
  <si>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</si>
  <si>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1 14 06013 130000 430</t>
  </si>
  <si>
    <t>1 16 03000 01 0000 140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</si>
  <si>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</si>
  <si>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</si>
  <si>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</si>
  <si>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</si>
  <si>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</si>
  <si>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1 16 21050 05 0000 140</t>
  </si>
  <si>
    <t>1 16 23051 05 0000 140</t>
  </si>
  <si>
    <t>1 16 25000 01 0000 140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</si>
  <si>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</si>
  <si>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</si>
  <si>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</si>
  <si>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</si>
  <si>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возмещение ущерба</t>
  </si>
  <si>
    <t xml:space="preserve">1 17 01050 00 0000 180  </t>
  </si>
  <si>
    <t xml:space="preserve">1 17 05000 00 0000 180  </t>
  </si>
  <si>
    <t>Прочие неналоговые доходы</t>
  </si>
  <si>
    <t xml:space="preserve"> 2 00 00000 00 0000 000</t>
  </si>
  <si>
    <t xml:space="preserve"> 2 02 00000 00 0000 000</t>
  </si>
  <si>
    <t>БЕЗВОЗМЕЗДНЫЕ ПОСТУПЛЕНИЯ ИЗ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</si>
  <si>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</si>
  <si>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</si>
  <si>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2 02 20041 05 0000 151</t>
  </si>
  <si>
    <t>2 02 20051 05 0000 151</t>
  </si>
  <si>
    <t>СУБВЕНЦИИ БЮДЖЕТАМ СУБЪЕКТОВ РОССИЙСКОЙ ФЕДЕРАЦИИ И МУНИЦИПАЛЬНЫХ ОБРАЗОВАНИЙ</t>
  </si>
  <si>
    <t>2 02 30024 05 0000 151</t>
  </si>
  <si>
    <t>2 02 35485 05 0000 151</t>
  </si>
  <si>
    <t>ИНЫЕ МЕЖБЮДЖЕТНЫЕ ТРАНСФЕРТЫ</t>
  </si>
  <si>
    <t>2 0245160 05 0000 151</t>
  </si>
  <si>
    <t>2 02 45144 05 0000 151</t>
  </si>
  <si>
    <t>2 02 04041 05 0000 151</t>
  </si>
  <si>
    <t>2 02 45147 05 0000 151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</si>
  <si>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</si>
  <si>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</si>
  <si>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Собств. Ср.</t>
  </si>
  <si>
    <t>2020 год</t>
  </si>
  <si>
    <t>2 02 15002 04 0000 151</t>
  </si>
  <si>
    <t>2 02 35082 04 0000 151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</si>
  <si>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</si>
  <si>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</si>
  <si>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</si>
  <si>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</si>
  <si>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</si>
  <si>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 имущества городских округов</t>
  </si>
  <si>
    <t>Прочие доходы от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</si>
  <si>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</si>
  <si>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</si>
  <si>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</si>
  <si>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городских округов на поддержку мер по обеспечению сбалансированности бюджетов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</si>
  <si>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</si>
  <si>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</si>
  <si>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</si>
  <si>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</si>
  <si>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</si>
  <si>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</si>
  <si>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</si>
  <si>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</si>
  <si>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</si>
  <si>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</si>
  <si>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Проценты, полученные от предоставления бюджетных кредитов внутри страны за счет средств бюджетов городских округов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</si>
  <si>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</si>
  <si>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</si>
  <si>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</si>
  <si>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Доходы от возмещения ущерба при возникновении страховых случаев, когда выгодоприобретателями по договорам обязательного страхования гражданской ответственности выступают получатели средств бюджетов городских округов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</si>
  <si>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городских округов</t>
  </si>
  <si>
    <t>Невыясненные поступления,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</si>
  <si>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</si>
  <si>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 бюджетной обеспеченности</t>
  </si>
  <si>
    <t>Прочие дотации бюджетам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</si>
  <si>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дорог федерального значения)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</si>
  <si>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</si>
  <si>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</si>
  <si>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</si>
  <si>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</si>
  <si>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</si>
  <si>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</si>
  <si>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</si>
  <si>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</si>
  <si>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</si>
  <si>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</si>
  <si>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</si>
  <si>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</si>
  <si>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</si>
  <si>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</si>
  <si>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территориях городских округов</t>
  </si>
  <si>
    <t>к решению Осташковской городской Думы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</si>
  <si>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</si>
  <si>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1 05 04010 02 0000 110 </t>
  </si>
  <si>
    <t>1 06 01020 04 0000 110</t>
  </si>
  <si>
    <t>1 06 06032 04 0000 110</t>
  </si>
  <si>
    <t>1 06 06042 04 0000 110</t>
  </si>
  <si>
    <t xml:space="preserve">1 11 05012 00 0000 120
</t>
  </si>
  <si>
    <t xml:space="preserve">1 11 05012 04 0000 120
</t>
  </si>
  <si>
    <t>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</si>
  <si>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</si>
  <si>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</si>
  <si>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1 11 05074 04 0000 120</t>
  </si>
  <si>
    <t>1 11 07014 04 0000 120</t>
  </si>
  <si>
    <t>1 13 01994 04 0000 130</t>
  </si>
  <si>
    <t>1 13 02064 04 0000 130</t>
  </si>
  <si>
    <t>1 13 02994 04 0000 130</t>
  </si>
  <si>
    <t>1 14 02043 04 0000 410</t>
  </si>
  <si>
    <t>1 14 06012 00 0000 430</t>
  </si>
  <si>
    <t>1 14 06024 04 0000 430</t>
  </si>
  <si>
    <t>"О бюджете Осташковского городского округа</t>
  </si>
  <si>
    <t>на 2019 год и плановый период 2020 и 2021 годов"</t>
  </si>
  <si>
    <t>Прогнозируемые доходы бюджета Осташковского городского округа по группам, подгруппам, статьям, подстатьям и элементам доходов классификации доходов бюджетов Российской Федерации на 2019 год и плановый период 2020 и 2021 годов</t>
  </si>
  <si>
    <t>2021 год</t>
  </si>
  <si>
    <t>1 14 06012 04 0000 430</t>
  </si>
  <si>
    <t>1 16 37030 04 0000 140</t>
  </si>
  <si>
    <t>1 12 01041 01 0000 120</t>
  </si>
  <si>
    <t>1 12 01042 01 0000 120</t>
  </si>
  <si>
    <t>Плата за размещение отходов производства</t>
  </si>
  <si>
    <t xml:space="preserve">Плата за размещение твердых коммунальных отходов
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</si>
  <si>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</si>
  <si>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1 16 51040 04 0000 140</t>
  </si>
  <si>
    <t>1 16 90040 04 0000 140</t>
  </si>
  <si>
    <t>2018 год ожидаемое</t>
  </si>
  <si>
    <t>1 16 33000 04 0000 140</t>
  </si>
  <si>
    <t>2 02 25555 04 0000 151</t>
  </si>
  <si>
    <t>2 02 49999 04 0000 151</t>
  </si>
  <si>
    <t>2 04 00000 00 0000 000</t>
  </si>
  <si>
    <t>2 07 00000 00 0000 000</t>
  </si>
  <si>
    <t>Приложение 6</t>
  </si>
  <si>
    <t>2 02 10000 00 0000 150</t>
  </si>
  <si>
    <t>2 02 19999 04 0000 150</t>
  </si>
  <si>
    <t>2 02 30000 00 0000 150</t>
  </si>
  <si>
    <t>2 02 35930 04 0000 150</t>
  </si>
  <si>
    <t>2 02 35120 04 0000 150</t>
  </si>
  <si>
    <t>2 02 30029 04 0000 150</t>
  </si>
  <si>
    <t>2 02 39999 04 0000 150</t>
  </si>
  <si>
    <t>2 02 29999 04 0000 150</t>
  </si>
  <si>
    <t>2 02 20000 00 0000 150</t>
  </si>
  <si>
    <t>от  20.12.2018 г. № 178</t>
  </si>
  <si>
    <t>1 14 06312 04 0000 430</t>
  </si>
  <si>
    <t xml:space="preserve">1 17 05040 04 0000 180  </t>
  </si>
  <si>
    <t>1 03 02231 01 0000 110</t>
  </si>
  <si>
    <t>1 03 02241 01 0000 110</t>
  </si>
  <si>
    <t>1 03 02251 01 0000 110</t>
  </si>
  <si>
    <t>1 03 02261 01 0000 110</t>
  </si>
  <si>
    <t>"О внесении изменений и дополнений</t>
  </si>
  <si>
    <t>в решение Осташковской городской Думы</t>
  </si>
  <si>
    <t>от 20.12.2018 г. № 178 "О бюджете Осташковского</t>
  </si>
  <si>
    <t>городского округа на 2019 год и плановый</t>
  </si>
  <si>
    <t>период 2020 и 2021 годов"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</si>
  <si>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</si>
  <si>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</si>
  <si>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</si>
  <si>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</si>
  <si>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</si>
  <si>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1 14 13040 04 0000 410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</si>
  <si>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</si>
  <si>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1 14 13000 00 0000 000</t>
  </si>
  <si>
    <t>Доходы от приватизации имущества, находящегося в государственной и муниципальной собственности</t>
  </si>
  <si>
    <t>2 02 20077 04 2001 150</t>
  </si>
  <si>
    <t>2 02 20077 05 0000 150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</si>
  <si>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</si>
  <si>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развитие системы газоснабжения населенных пунктов Тверской области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</si>
  <si>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</si>
  <si>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безвозмездные поступления от негосударственных организаций в бюджеты городских округов
</t>
  </si>
  <si>
    <t xml:space="preserve">2 04 04099 04 0000 150
</t>
  </si>
  <si>
    <t xml:space="preserve">БЕЗВОЗМЕЗДНЫЕ ПОСТУПЛЕНИЯ ОТ НЕГОСУДАРСТВЕННЫХ ОРГАНИЗАЦИЙ
</t>
  </si>
  <si>
    <t>ПРОЧИЕ БЕЗВОЗМЕЗДНЫЕ ПОСТУПЛЕНИЯ</t>
  </si>
  <si>
    <t>Прочие безвозмездные поступления в бюджеты городских округов</t>
  </si>
  <si>
    <t>2 07 04050 04 0000 150</t>
  </si>
  <si>
    <t>2 18 04010 04 0000 150</t>
  </si>
  <si>
    <t>2 18 04020 04 0000 150</t>
  </si>
  <si>
    <t>Приложение 2</t>
  </si>
  <si>
    <t>2 02 20216 04 0000 150</t>
  </si>
  <si>
    <t>2 19 00000 05 0000 150</t>
  </si>
  <si>
    <t xml:space="preserve">от 28.03.2019 г. № 187  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</si>
</sst>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  <numFmt numFmtId="175" formatCode="_-* #,##0.0_р_._-;\-* #,##0.0_р_._-;_-* &quot;-&quot;?_р_._-;_-@_-"/>
    <numFmt numFmtId="176" formatCode="0.0"/>
    <numFmt numFmtId="177" formatCode="_-* #,##0_р_._-;\-* #,##0_р_._-;_-* &quot;-&quot;?_р_._-;_-@_-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_-* #,##0.00000_р_._-;\-* #,##0.00000_р_._-;_-* &quot;-&quot;?_р_._-;_-@_-"/>
    <numFmt numFmtId="182" formatCode="_-* #,##0.000000_р_._-;\-* #,##0.000000_р_._-;_-* &quot;-&quot;?_р_._-;_-@_-"/>
    <numFmt numFmtId="183" formatCode="_-* #,##0.0000000_р_._-;\-* #,##0.0000000_р_._-;_-* &quot;-&quot;?_р_._-;_-@_-"/>
    <numFmt numFmtId="184" formatCode="_-* #,##0.00000000_р_._-;\-* #,##0.00000000_р_._-;_-* &quot;-&quot;?_р_._-;_-@_-"/>
    <numFmt numFmtId="185" formatCode="_-* #,##0.000000000_р_._-;\-* #,##0.000000000_р_._-;_-* &quot;-&quot;?_р_._-;_-@_-"/>
    <numFmt numFmtId="186" formatCode="_-* #,##0.0000000000_р_._-;\-* #,##0.0000000000_р_._-;_-* &quot;-&quot;?_р_._-;_-@_-"/>
    <numFmt numFmtId="187" formatCode="_-* #,##0.00000000000_р_._-;\-* #,##0.00000000000_р_._-;_-* &quot;-&quot;?_р_._-;_-@_-"/>
    <numFmt numFmtId="188" formatCode="_-* #,##0.000000000000_р_._-;\-* #,##0.000000000000_р_._-;_-* &quot;-&quot;?_р_._-;_-@_-"/>
    <numFmt numFmtId="189" formatCode="_-* #,##0.0_р_._-;\-* #,##0.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 ;\-#,##0.00\ 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sz val="9"/>
      <color indexed="10"/>
      <name val="Tahoma"/>
      <family val="2"/>
    </font>
    <font>
      <u val="single"/>
      <sz val="10"/>
      <color indexed="36"/>
      <name val="Arial"/>
      <family val="2"/>
    </font>
    <font>
      <sz val="9"/>
      <color indexed="11"/>
      <name val="Tahoma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Border="0">
      <alignment horizontal="left" vertical="top"/>
      <protection locked="0"/>
    </xf>
    <xf numFmtId="0" fontId="3" fillId="0" borderId="0" applyNumberFormat="0" applyBorder="0">
      <alignment horizontal="right" vertical="center"/>
      <protection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" fillId="0" borderId="0" applyNumberFormat="0" applyBorder="0">
      <alignment horizontal="left" vertical="center" indent="3"/>
      <protection locked="0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Border="0">
      <alignment horizontal="left" vertical="center" indent="1"/>
      <protection locked="0"/>
    </xf>
    <xf numFmtId="0" fontId="5" fillId="0" borderId="0" applyNumberFormat="0" applyBorder="0">
      <alignment horizontal="left" vertical="center" wrapText="1" indent="1"/>
      <protection locked="0"/>
    </xf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right" vertical="justify"/>
    </xf>
    <xf numFmtId="0" fontId="10" fillId="0" borderId="10" xfId="0" applyFont="1" applyFill="1" applyBorder="1" applyAlignment="1">
      <alignment vertical="justify"/>
    </xf>
    <xf numFmtId="0" fontId="10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right" vertical="justify"/>
    </xf>
    <xf numFmtId="0" fontId="9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right" vertical="top"/>
    </xf>
    <xf numFmtId="0" fontId="9" fillId="0" borderId="10" xfId="0" applyNumberFormat="1" applyFont="1" applyBorder="1" applyAlignment="1">
      <alignment horizontal="justify" vertical="top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NumberFormat="1" applyFont="1" applyFill="1" applyBorder="1" applyAlignment="1">
      <alignment horizontal="justify" vertical="top" wrapText="1"/>
    </xf>
    <xf numFmtId="4" fontId="6" fillId="0" borderId="10" xfId="62" applyNumberFormat="1" applyFont="1" applyFill="1" applyBorder="1" applyAlignment="1">
      <alignment horizontal="right" vertical="top"/>
      <protection locked="0"/>
    </xf>
    <xf numFmtId="0" fontId="6" fillId="0" borderId="10" xfId="0" applyFont="1" applyFill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/>
    </xf>
    <xf numFmtId="0" fontId="9" fillId="0" borderId="10" xfId="0" applyNumberFormat="1" applyFont="1" applyFill="1" applyBorder="1" applyAlignment="1">
      <alignment horizontal="justify" vertical="top" wrapText="1"/>
    </xf>
    <xf numFmtId="194" fontId="9" fillId="0" borderId="10" xfId="62" applyNumberFormat="1" applyFont="1" applyFill="1" applyBorder="1" applyAlignment="1">
      <alignment vertical="top"/>
      <protection locked="0"/>
    </xf>
    <xf numFmtId="194" fontId="0" fillId="0" borderId="0" xfId="0" applyNumberFormat="1" applyAlignment="1">
      <alignment/>
    </xf>
    <xf numFmtId="194" fontId="9" fillId="0" borderId="10" xfId="62" applyNumberFormat="1" applyFont="1" applyFill="1" applyBorder="1" applyAlignment="1">
      <alignment horizontal="right" vertical="top"/>
      <protection locked="0"/>
    </xf>
    <xf numFmtId="49" fontId="13" fillId="0" borderId="10" xfId="0" applyNumberFormat="1" applyFont="1" applyFill="1" applyBorder="1" applyAlignment="1">
      <alignment horizontal="right" vertical="justify"/>
    </xf>
    <xf numFmtId="49" fontId="17" fillId="0" borderId="10" xfId="0" applyNumberFormat="1" applyFont="1" applyFill="1" applyBorder="1" applyAlignment="1">
      <alignment horizontal="right"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horizontal="justify" vertical="top" wrapText="1"/>
    </xf>
    <xf numFmtId="4" fontId="15" fillId="0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 vertical="top"/>
    </xf>
    <xf numFmtId="0" fontId="14" fillId="0" borderId="0" xfId="0" applyFont="1" applyAlignment="1">
      <alignment/>
    </xf>
    <xf numFmtId="0" fontId="9" fillId="0" borderId="10" xfId="0" applyFont="1" applyBorder="1" applyAlignment="1">
      <alignment horizontal="justify" vertical="top" wrapText="1"/>
    </xf>
    <xf numFmtId="49" fontId="15" fillId="0" borderId="10" xfId="0" applyNumberFormat="1" applyFont="1" applyFill="1" applyBorder="1" applyAlignment="1">
      <alignment horizontal="right" vertical="justify"/>
    </xf>
    <xf numFmtId="0" fontId="15" fillId="0" borderId="10" xfId="0" applyFont="1" applyFill="1" applyBorder="1" applyAlignment="1">
      <alignment vertical="justify"/>
    </xf>
    <xf numFmtId="0" fontId="15" fillId="0" borderId="10" xfId="0" applyFont="1" applyBorder="1" applyAlignment="1">
      <alignment horizontal="justify" vertical="top" wrapText="1"/>
    </xf>
    <xf numFmtId="0" fontId="15" fillId="0" borderId="10" xfId="0" applyNumberFormat="1" applyFont="1" applyBorder="1" applyAlignment="1">
      <alignment horizontal="justify" vertical="top" wrapText="1"/>
    </xf>
    <xf numFmtId="0" fontId="15" fillId="0" borderId="10" xfId="0" applyFont="1" applyFill="1" applyBorder="1" applyAlignment="1">
      <alignment horizontal="left" vertical="justify"/>
    </xf>
    <xf numFmtId="0" fontId="15" fillId="0" borderId="10" xfId="0" applyNumberFormat="1" applyFont="1" applyFill="1" applyBorder="1" applyAlignment="1">
      <alignment horizontal="justify" vertical="top" wrapText="1"/>
    </xf>
    <xf numFmtId="4" fontId="15" fillId="0" borderId="10" xfId="62" applyNumberFormat="1" applyFont="1" applyFill="1" applyBorder="1" applyAlignment="1">
      <alignment horizontal="right" vertical="top"/>
      <protection locked="0"/>
    </xf>
    <xf numFmtId="0" fontId="16" fillId="0" borderId="0" xfId="0" applyFont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0" fontId="15" fillId="0" borderId="10" xfId="0" applyFont="1" applyFill="1" applyBorder="1" applyAlignment="1">
      <alignment horizontal="left" vertical="justify" wrapText="1"/>
    </xf>
    <xf numFmtId="4" fontId="9" fillId="0" borderId="10" xfId="62" applyNumberFormat="1" applyFont="1" applyFill="1" applyBorder="1" applyAlignment="1">
      <alignment horizontal="right" vertical="top"/>
      <protection locked="0"/>
    </xf>
    <xf numFmtId="49" fontId="9" fillId="0" borderId="10" xfId="0" applyNumberFormat="1" applyFont="1" applyFill="1" applyBorder="1" applyAlignment="1">
      <alignment horizontal="right" vertical="justify" wrapText="1"/>
    </xf>
    <xf numFmtId="49" fontId="15" fillId="0" borderId="10" xfId="0" applyNumberFormat="1" applyFont="1" applyFill="1" applyBorder="1" applyAlignment="1">
      <alignment horizontal="right" vertical="justify" wrapText="1"/>
    </xf>
    <xf numFmtId="0" fontId="15" fillId="0" borderId="10" xfId="0" applyFont="1" applyFill="1" applyBorder="1" applyAlignment="1">
      <alignment vertical="justify" wrapText="1"/>
    </xf>
    <xf numFmtId="49" fontId="6" fillId="0" borderId="10" xfId="0" applyNumberFormat="1" applyFont="1" applyFill="1" applyBorder="1" applyAlignment="1">
      <alignment horizontal="right" vertical="justify" wrapText="1"/>
    </xf>
    <xf numFmtId="0" fontId="6" fillId="0" borderId="10" xfId="0" applyFont="1" applyBorder="1" applyAlignment="1">
      <alignment horizontal="justify" vertical="top" wrapText="1"/>
    </xf>
    <xf numFmtId="0" fontId="15" fillId="0" borderId="10" xfId="0" applyFont="1" applyFill="1" applyBorder="1" applyAlignment="1">
      <alignment horizontal="justify" vertical="top" wrapText="1"/>
    </xf>
    <xf numFmtId="4" fontId="6" fillId="0" borderId="10" xfId="62" applyNumberFormat="1" applyFont="1" applyFill="1" applyBorder="1" applyAlignment="1">
      <alignment vertical="top"/>
      <protection locked="0"/>
    </xf>
    <xf numFmtId="4" fontId="9" fillId="0" borderId="10" xfId="62" applyNumberFormat="1" applyFont="1" applyFill="1" applyBorder="1" applyAlignment="1">
      <alignment vertical="top"/>
      <protection locked="0"/>
    </xf>
    <xf numFmtId="4" fontId="9" fillId="33" borderId="10" xfId="62" applyNumberFormat="1" applyFont="1" applyFill="1" applyBorder="1" applyAlignment="1">
      <alignment vertical="top"/>
      <protection locked="0"/>
    </xf>
    <xf numFmtId="0" fontId="17" fillId="0" borderId="10" xfId="0" applyNumberFormat="1" applyFont="1" applyBorder="1" applyAlignment="1">
      <alignment horizontal="justify" vertical="top" wrapText="1"/>
    </xf>
    <xf numFmtId="4" fontId="15" fillId="0" borderId="10" xfId="62" applyNumberFormat="1" applyFont="1" applyFill="1" applyBorder="1" applyAlignment="1">
      <alignment vertical="top"/>
      <protection locked="0"/>
    </xf>
    <xf numFmtId="4" fontId="17" fillId="0" borderId="10" xfId="62" applyNumberFormat="1" applyFont="1" applyFill="1" applyBorder="1" applyAlignment="1">
      <alignment vertical="top"/>
      <protection locked="0"/>
    </xf>
    <xf numFmtId="0" fontId="9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4" fontId="15" fillId="33" borderId="10" xfId="62" applyNumberFormat="1" applyFont="1" applyFill="1" applyBorder="1" applyAlignment="1">
      <alignment vertical="top"/>
      <protection locked="0"/>
    </xf>
    <xf numFmtId="4" fontId="6" fillId="0" borderId="10" xfId="0" applyNumberFormat="1" applyFont="1" applyFill="1" applyBorder="1" applyAlignment="1">
      <alignment vertical="top"/>
    </xf>
    <xf numFmtId="0" fontId="17" fillId="0" borderId="10" xfId="0" applyFont="1" applyBorder="1" applyAlignment="1">
      <alignment horizontal="left" vertical="top" wrapText="1"/>
    </xf>
    <xf numFmtId="4" fontId="15" fillId="0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vertical="top"/>
    </xf>
    <xf numFmtId="0" fontId="17" fillId="34" borderId="10" xfId="0" applyNumberFormat="1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left" vertical="top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0" borderId="10" xfId="54" applyNumberFormat="1" applyFont="1" applyBorder="1" applyAlignment="1">
      <alignment horizontal="justify" vertical="top" wrapText="1"/>
      <protection/>
    </xf>
    <xf numFmtId="4" fontId="9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0" xfId="0" applyNumberFormat="1" applyFont="1" applyFill="1" applyAlignment="1">
      <alignment/>
    </xf>
    <xf numFmtId="4" fontId="6" fillId="33" borderId="10" xfId="62" applyNumberFormat="1" applyFont="1" applyFill="1" applyBorder="1" applyAlignment="1">
      <alignment horizontal="right" vertical="top"/>
      <protection locked="0"/>
    </xf>
    <xf numFmtId="4" fontId="6" fillId="33" borderId="10" xfId="0" applyNumberFormat="1" applyFont="1" applyFill="1" applyBorder="1" applyAlignment="1">
      <alignment horizontal="right" vertical="top"/>
    </xf>
    <xf numFmtId="4" fontId="9" fillId="33" borderId="10" xfId="0" applyNumberFormat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justify"/>
    </xf>
    <xf numFmtId="4" fontId="54" fillId="0" borderId="10" xfId="62" applyNumberFormat="1" applyFont="1" applyFill="1" applyBorder="1" applyAlignment="1">
      <alignment vertical="top"/>
      <protection locked="0"/>
    </xf>
    <xf numFmtId="4" fontId="15" fillId="35" borderId="10" xfId="0" applyNumberFormat="1" applyFont="1" applyFill="1" applyBorder="1" applyAlignment="1">
      <alignment horizontal="right" vertical="top"/>
    </xf>
    <xf numFmtId="4" fontId="9" fillId="35" borderId="10" xfId="0" applyNumberFormat="1" applyFont="1" applyFill="1" applyBorder="1" applyAlignment="1">
      <alignment horizontal="right" vertical="top"/>
    </xf>
    <xf numFmtId="4" fontId="9" fillId="35" borderId="10" xfId="62" applyNumberFormat="1" applyFont="1" applyFill="1" applyBorder="1" applyAlignment="1">
      <alignment vertical="top"/>
      <protection locked="0"/>
    </xf>
    <xf numFmtId="4" fontId="17" fillId="35" borderId="10" xfId="62" applyNumberFormat="1" applyFont="1" applyFill="1" applyBorder="1" applyAlignment="1">
      <alignment vertical="top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4" fontId="6" fillId="36" borderId="10" xfId="62" applyNumberFormat="1" applyFont="1" applyFill="1" applyBorder="1" applyAlignment="1">
      <alignment horizontal="right" vertical="top"/>
      <protection locked="0"/>
    </xf>
    <xf numFmtId="194" fontId="9" fillId="36" borderId="10" xfId="62" applyNumberFormat="1" applyFont="1" applyFill="1" applyBorder="1" applyAlignment="1">
      <alignment vertical="top"/>
      <protection locked="0"/>
    </xf>
    <xf numFmtId="194" fontId="9" fillId="36" borderId="10" xfId="62" applyNumberFormat="1" applyFont="1" applyFill="1" applyBorder="1" applyAlignment="1">
      <alignment horizontal="right" vertical="top"/>
      <protection locked="0"/>
    </xf>
    <xf numFmtId="4" fontId="9" fillId="36" borderId="10" xfId="0" applyNumberFormat="1" applyFont="1" applyFill="1" applyBorder="1" applyAlignment="1">
      <alignment horizontal="right" vertical="top"/>
    </xf>
    <xf numFmtId="4" fontId="15" fillId="36" borderId="10" xfId="0" applyNumberFormat="1" applyFont="1" applyFill="1" applyBorder="1" applyAlignment="1">
      <alignment horizontal="right" vertical="top"/>
    </xf>
    <xf numFmtId="4" fontId="6" fillId="36" borderId="10" xfId="0" applyNumberFormat="1" applyFont="1" applyFill="1" applyBorder="1" applyAlignment="1">
      <alignment horizontal="right" vertical="top"/>
    </xf>
    <xf numFmtId="4" fontId="15" fillId="36" borderId="10" xfId="62" applyNumberFormat="1" applyFont="1" applyFill="1" applyBorder="1" applyAlignment="1">
      <alignment horizontal="right" vertical="top"/>
      <protection locked="0"/>
    </xf>
    <xf numFmtId="4" fontId="9" fillId="36" borderId="10" xfId="62" applyNumberFormat="1" applyFont="1" applyFill="1" applyBorder="1" applyAlignment="1">
      <alignment horizontal="right" vertical="top"/>
      <protection locked="0"/>
    </xf>
    <xf numFmtId="4" fontId="6" fillId="36" borderId="10" xfId="62" applyNumberFormat="1" applyFont="1" applyFill="1" applyBorder="1" applyAlignment="1">
      <alignment vertical="top"/>
      <protection locked="0"/>
    </xf>
    <xf numFmtId="4" fontId="9" fillId="36" borderId="10" xfId="62" applyNumberFormat="1" applyFont="1" applyFill="1" applyBorder="1" applyAlignment="1">
      <alignment vertical="top"/>
      <protection locked="0"/>
    </xf>
    <xf numFmtId="4" fontId="54" fillId="36" borderId="10" xfId="62" applyNumberFormat="1" applyFont="1" applyFill="1" applyBorder="1" applyAlignment="1">
      <alignment vertical="top"/>
      <protection locked="0"/>
    </xf>
    <xf numFmtId="4" fontId="17" fillId="36" borderId="10" xfId="62" applyNumberFormat="1" applyFont="1" applyFill="1" applyBorder="1" applyAlignment="1">
      <alignment vertical="top"/>
      <protection locked="0"/>
    </xf>
    <xf numFmtId="4" fontId="15" fillId="36" borderId="10" xfId="62" applyNumberFormat="1" applyFont="1" applyFill="1" applyBorder="1" applyAlignment="1">
      <alignment vertical="top"/>
      <protection locked="0"/>
    </xf>
    <xf numFmtId="4" fontId="6" fillId="36" borderId="10" xfId="0" applyNumberFormat="1" applyFont="1" applyFill="1" applyBorder="1" applyAlignment="1">
      <alignment vertical="top"/>
    </xf>
    <xf numFmtId="4" fontId="15" fillId="36" borderId="10" xfId="0" applyNumberFormat="1" applyFont="1" applyFill="1" applyBorder="1" applyAlignment="1">
      <alignment vertical="top"/>
    </xf>
    <xf numFmtId="4" fontId="9" fillId="36" borderId="10" xfId="0" applyNumberFormat="1" applyFont="1" applyFill="1" applyBorder="1" applyAlignment="1">
      <alignment vertical="top"/>
    </xf>
    <xf numFmtId="4" fontId="6" fillId="35" borderId="10" xfId="62" applyNumberFormat="1" applyFont="1" applyFill="1" applyBorder="1" applyAlignment="1">
      <alignment horizontal="right" vertical="top"/>
      <protection locked="0"/>
    </xf>
    <xf numFmtId="194" fontId="9" fillId="35" borderId="10" xfId="62" applyNumberFormat="1" applyFont="1" applyFill="1" applyBorder="1" applyAlignment="1">
      <alignment horizontal="right" vertical="top"/>
      <protection locked="0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0" fontId="17" fillId="35" borderId="10" xfId="0" applyNumberFormat="1" applyFont="1" applyFill="1" applyBorder="1" applyAlignment="1">
      <alignment horizontal="justify" vertical="top" wrapText="1"/>
    </xf>
    <xf numFmtId="0" fontId="9" fillId="33" borderId="10" xfId="53" applyNumberFormat="1" applyFont="1" applyFill="1" applyBorder="1" applyAlignment="1">
      <alignment horizontal="justify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421875" style="16" customWidth="1"/>
    <col min="2" max="2" width="23.57421875" style="16" customWidth="1"/>
    <col min="3" max="3" width="69.28125" style="16" customWidth="1"/>
    <col min="4" max="4" width="16.00390625" style="16" hidden="1" customWidth="1"/>
    <col min="5" max="5" width="16.00390625" style="2" customWidth="1"/>
    <col min="6" max="6" width="15.421875" style="0" customWidth="1"/>
    <col min="7" max="7" width="16.140625" style="0" customWidth="1"/>
    <col min="8" max="8" width="13.8515625" style="0" bestFit="1" customWidth="1"/>
    <col min="11" max="11" width="14.421875" style="0" bestFit="1" customWidth="1"/>
  </cols>
  <sheetData>
    <row r="1" spans="3:7" ht="15">
      <c r="C1" s="1"/>
      <c r="D1" s="1"/>
      <c r="E1" s="127" t="s">
        <v>290</v>
      </c>
      <c r="F1" s="127"/>
      <c r="G1" s="127"/>
    </row>
    <row r="2" spans="3:7" ht="15">
      <c r="C2" s="122"/>
      <c r="D2" s="122"/>
      <c r="E2" s="123" t="s">
        <v>208</v>
      </c>
      <c r="F2" s="123"/>
      <c r="G2" s="123"/>
    </row>
    <row r="3" spans="3:7" ht="15">
      <c r="C3" s="122"/>
      <c r="D3" s="122"/>
      <c r="E3" s="123" t="s">
        <v>263</v>
      </c>
      <c r="F3" s="123"/>
      <c r="G3" s="123"/>
    </row>
    <row r="4" spans="3:7" ht="15">
      <c r="C4" s="17"/>
      <c r="D4" s="17"/>
      <c r="E4" s="123" t="s">
        <v>264</v>
      </c>
      <c r="F4" s="123"/>
      <c r="G4" s="123"/>
    </row>
    <row r="5" spans="3:7" ht="15">
      <c r="C5" s="17"/>
      <c r="D5" s="17"/>
      <c r="E5" s="123" t="s">
        <v>265</v>
      </c>
      <c r="F5" s="123"/>
      <c r="G5" s="123"/>
    </row>
    <row r="6" spans="3:7" ht="15">
      <c r="C6" s="17"/>
      <c r="D6" s="17"/>
      <c r="E6" s="123" t="s">
        <v>266</v>
      </c>
      <c r="F6" s="123"/>
      <c r="G6" s="123"/>
    </row>
    <row r="7" spans="3:7" ht="15">
      <c r="C7" s="122"/>
      <c r="D7" s="122"/>
      <c r="E7" s="123" t="s">
        <v>267</v>
      </c>
      <c r="F7" s="123"/>
      <c r="G7" s="123"/>
    </row>
    <row r="8" spans="3:7" ht="15" customHeight="1">
      <c r="C8" s="122"/>
      <c r="D8" s="122"/>
      <c r="E8" s="128" t="s">
        <v>293</v>
      </c>
      <c r="F8" s="127"/>
      <c r="G8" s="127"/>
    </row>
    <row r="10" spans="1:6" ht="15">
      <c r="A10" s="20"/>
      <c r="B10" s="20"/>
      <c r="E10" s="19" t="s">
        <v>246</v>
      </c>
      <c r="F10" s="21"/>
    </row>
    <row r="11" spans="1:6" ht="15">
      <c r="A11" s="20"/>
      <c r="B11" s="22"/>
      <c r="E11" s="19" t="s">
        <v>208</v>
      </c>
      <c r="F11" s="21"/>
    </row>
    <row r="12" spans="1:6" ht="15" hidden="1">
      <c r="A12" s="20"/>
      <c r="B12" s="22"/>
      <c r="E12" s="19"/>
      <c r="F12" s="21"/>
    </row>
    <row r="13" spans="1:6" ht="15">
      <c r="A13" s="20"/>
      <c r="B13" s="22"/>
      <c r="E13" s="19" t="s">
        <v>227</v>
      </c>
      <c r="F13" s="21"/>
    </row>
    <row r="14" spans="1:6" ht="15">
      <c r="A14" s="20"/>
      <c r="B14" s="22"/>
      <c r="E14" s="19" t="s">
        <v>228</v>
      </c>
      <c r="F14" s="21"/>
    </row>
    <row r="15" spans="1:6" ht="15">
      <c r="A15" s="20"/>
      <c r="B15" s="22" t="s">
        <v>88</v>
      </c>
      <c r="E15" s="19" t="s">
        <v>256</v>
      </c>
      <c r="F15" s="21"/>
    </row>
    <row r="16" spans="1:6" ht="12.75">
      <c r="A16" s="20"/>
      <c r="B16" s="20"/>
      <c r="C16" s="20"/>
      <c r="D16" s="20"/>
      <c r="E16" s="23"/>
      <c r="F16" s="24"/>
    </row>
    <row r="17" spans="1:7" ht="47.25" customHeight="1">
      <c r="A17" s="131" t="s">
        <v>229</v>
      </c>
      <c r="B17" s="131"/>
      <c r="C17" s="131"/>
      <c r="D17" s="131"/>
      <c r="E17" s="131"/>
      <c r="F17" s="131"/>
      <c r="G17" s="131"/>
    </row>
    <row r="19" spans="1:7" ht="18.75" customHeight="1">
      <c r="A19" s="132" t="s">
        <v>0</v>
      </c>
      <c r="B19" s="132"/>
      <c r="C19" s="132" t="s">
        <v>1</v>
      </c>
      <c r="D19" s="99"/>
      <c r="E19" s="129" t="s">
        <v>89</v>
      </c>
      <c r="F19" s="129"/>
      <c r="G19" s="129"/>
    </row>
    <row r="20" spans="1:7" ht="33" customHeight="1">
      <c r="A20" s="132"/>
      <c r="B20" s="132"/>
      <c r="C20" s="132"/>
      <c r="D20" s="101" t="s">
        <v>240</v>
      </c>
      <c r="E20" s="26" t="s">
        <v>90</v>
      </c>
      <c r="F20" s="26" t="s">
        <v>158</v>
      </c>
      <c r="G20" s="26" t="s">
        <v>230</v>
      </c>
    </row>
    <row r="21" spans="1:7" ht="15">
      <c r="A21" s="129">
        <v>1</v>
      </c>
      <c r="B21" s="129"/>
      <c r="C21" s="25">
        <v>2</v>
      </c>
      <c r="D21" s="102"/>
      <c r="E21" s="25">
        <v>3</v>
      </c>
      <c r="F21" s="25">
        <v>4</v>
      </c>
      <c r="G21" s="25">
        <v>5</v>
      </c>
    </row>
    <row r="22" spans="1:7" ht="18.75" customHeight="1">
      <c r="A22" s="3" t="s">
        <v>2</v>
      </c>
      <c r="B22" s="27" t="s">
        <v>3</v>
      </c>
      <c r="C22" s="28" t="s">
        <v>91</v>
      </c>
      <c r="D22" s="103">
        <f>D23+D35+D50+D58+D71+D83+D96+D117+D78+D53+D94+D29+D44</f>
        <v>222961630.546</v>
      </c>
      <c r="E22" s="29">
        <f>E23+E35+E50+E58+E71+E83+E96+E117+E78+E53+E94+E29+E44</f>
        <v>210747687.97999996</v>
      </c>
      <c r="F22" s="29">
        <f>F23+F35+F50+F58+F71+F83+F96+F117+F78+F53+F94+F29+F44</f>
        <v>178692345.51000002</v>
      </c>
      <c r="G22" s="29">
        <f>G23+G35+G50+G58+G71+G83+G96+G117+G78+G53+G94+G29+G44</f>
        <v>175889721.49</v>
      </c>
    </row>
    <row r="23" spans="1:7" ht="18.75" customHeight="1">
      <c r="A23" s="3" t="s">
        <v>2</v>
      </c>
      <c r="B23" s="27" t="s">
        <v>4</v>
      </c>
      <c r="C23" s="28" t="s">
        <v>92</v>
      </c>
      <c r="D23" s="103">
        <f>D24</f>
        <v>95206270.22</v>
      </c>
      <c r="E23" s="29">
        <f>E24</f>
        <v>97862450.39999999</v>
      </c>
      <c r="F23" s="29">
        <f>F24</f>
        <v>87431803.2</v>
      </c>
      <c r="G23" s="29">
        <f>G24</f>
        <v>79763036.4</v>
      </c>
    </row>
    <row r="24" spans="1:8" ht="18.75" customHeight="1">
      <c r="A24" s="3" t="s">
        <v>2</v>
      </c>
      <c r="B24" s="30" t="s">
        <v>5</v>
      </c>
      <c r="C24" s="28" t="s">
        <v>6</v>
      </c>
      <c r="D24" s="103">
        <f>D25+D26+D27+D28</f>
        <v>95206270.22</v>
      </c>
      <c r="E24" s="29">
        <f>E25+E26+E27+E28</f>
        <v>97862450.39999999</v>
      </c>
      <c r="F24" s="29">
        <f>F25+F26+F27+F28</f>
        <v>87431803.2</v>
      </c>
      <c r="G24" s="29">
        <f>G25+G26+G27+G28</f>
        <v>79763036.4</v>
      </c>
      <c r="H24" s="88">
        <f>E24+E29+E35+E44+E50</f>
        <v>160612985.07999998</v>
      </c>
    </row>
    <row r="25" spans="1:11" ht="63" customHeight="1">
      <c r="A25" s="6" t="s">
        <v>2</v>
      </c>
      <c r="B25" s="31" t="s">
        <v>7</v>
      </c>
      <c r="C25" s="32" t="s">
        <v>73</v>
      </c>
      <c r="D25" s="104">
        <v>94453536.6</v>
      </c>
      <c r="E25" s="33">
        <f>304074000/100*31.86</f>
        <v>96877976.39999999</v>
      </c>
      <c r="F25" s="33">
        <f>310155000/100*27.89</f>
        <v>86502229.5</v>
      </c>
      <c r="G25" s="33">
        <f>316358000/100*24.93</f>
        <v>78868049.4</v>
      </c>
      <c r="K25" s="34"/>
    </row>
    <row r="26" spans="1:7" ht="92.25" customHeight="1">
      <c r="A26" s="6" t="s">
        <v>2</v>
      </c>
      <c r="B26" s="31" t="s">
        <v>8</v>
      </c>
      <c r="C26" s="32" t="s">
        <v>93</v>
      </c>
      <c r="D26" s="104">
        <v>335171.11</v>
      </c>
      <c r="E26" s="33">
        <f>1052000/100*31.86</f>
        <v>335167.2</v>
      </c>
      <c r="F26" s="33">
        <f>1135000/100*27.89</f>
        <v>316551.5</v>
      </c>
      <c r="G26" s="33">
        <f>1222000/100*24.93</f>
        <v>304644.6</v>
      </c>
    </row>
    <row r="27" spans="1:7" ht="34.5" customHeight="1">
      <c r="A27" s="6" t="s">
        <v>2</v>
      </c>
      <c r="B27" s="31" t="s">
        <v>71</v>
      </c>
      <c r="C27" s="32" t="s">
        <v>74</v>
      </c>
      <c r="D27" s="104">
        <v>417562.51</v>
      </c>
      <c r="E27" s="33">
        <f>2038000/100*31.86</f>
        <v>649306.8</v>
      </c>
      <c r="F27" s="33">
        <f>2198000/100*27.89</f>
        <v>613022.2000000001</v>
      </c>
      <c r="G27" s="33">
        <f>2368000/100*24.93</f>
        <v>590342.4</v>
      </c>
    </row>
    <row r="28" spans="1:11" ht="81" customHeight="1" hidden="1">
      <c r="A28" s="36" t="s">
        <v>2</v>
      </c>
      <c r="B28" s="31" t="s">
        <v>9</v>
      </c>
      <c r="C28" s="32" t="s">
        <v>94</v>
      </c>
      <c r="D28" s="105">
        <v>0</v>
      </c>
      <c r="E28" s="35">
        <v>0</v>
      </c>
      <c r="F28" s="35">
        <v>0</v>
      </c>
      <c r="G28" s="35">
        <v>0</v>
      </c>
      <c r="K28" s="34"/>
    </row>
    <row r="29" spans="1:7" ht="28.5">
      <c r="A29" s="3" t="s">
        <v>2</v>
      </c>
      <c r="B29" s="4" t="s">
        <v>78</v>
      </c>
      <c r="C29" s="5" t="s">
        <v>77</v>
      </c>
      <c r="D29" s="103">
        <f>D30</f>
        <v>11777393.205999998</v>
      </c>
      <c r="E29" s="29">
        <f>E30</f>
        <v>13952922.059999999</v>
      </c>
      <c r="F29" s="119">
        <f>F30</f>
        <v>13719861.690000001</v>
      </c>
      <c r="G29" s="119">
        <f>G30</f>
        <v>15398766.339999998</v>
      </c>
    </row>
    <row r="30" spans="1:7" ht="28.5">
      <c r="A30" s="3" t="s">
        <v>2</v>
      </c>
      <c r="B30" s="30" t="s">
        <v>95</v>
      </c>
      <c r="C30" s="28" t="s">
        <v>96</v>
      </c>
      <c r="D30" s="103">
        <f>D31+D32+D33+D34</f>
        <v>11777393.205999998</v>
      </c>
      <c r="E30" s="29">
        <f>E31+E32+E33+E34</f>
        <v>13952922.059999999</v>
      </c>
      <c r="F30" s="119">
        <f>F31+F32+F33+F34</f>
        <v>13719861.690000001</v>
      </c>
      <c r="G30" s="119">
        <f>G31+G32+G33+G34</f>
        <v>15398766.339999998</v>
      </c>
    </row>
    <row r="31" spans="1:7" ht="105">
      <c r="A31" s="36" t="s">
        <v>2</v>
      </c>
      <c r="B31" s="9" t="s">
        <v>259</v>
      </c>
      <c r="C31" s="8" t="s">
        <v>271</v>
      </c>
      <c r="D31" s="105">
        <f>4391019.72/10*12</f>
        <v>5269223.663999999</v>
      </c>
      <c r="E31" s="35">
        <v>6180070.68</v>
      </c>
      <c r="F31" s="120">
        <v>4971697.82</v>
      </c>
      <c r="G31" s="120">
        <v>5569089.86</v>
      </c>
    </row>
    <row r="32" spans="1:7" ht="120">
      <c r="A32" s="36" t="s">
        <v>2</v>
      </c>
      <c r="B32" s="9" t="s">
        <v>260</v>
      </c>
      <c r="C32" s="8" t="s">
        <v>270</v>
      </c>
      <c r="D32" s="105">
        <f>40740.41/10*12</f>
        <v>48888.492</v>
      </c>
      <c r="E32" s="35">
        <v>41933.58</v>
      </c>
      <c r="F32" s="120">
        <v>32827.04</v>
      </c>
      <c r="G32" s="120">
        <v>35651.09</v>
      </c>
    </row>
    <row r="33" spans="1:7" ht="105">
      <c r="A33" s="36" t="s">
        <v>2</v>
      </c>
      <c r="B33" s="9" t="s">
        <v>261</v>
      </c>
      <c r="C33" s="8" t="s">
        <v>269</v>
      </c>
      <c r="D33" s="105">
        <v>7649500.21</v>
      </c>
      <c r="E33" s="35">
        <v>9077294.76</v>
      </c>
      <c r="F33" s="120">
        <v>9640181.37</v>
      </c>
      <c r="G33" s="120">
        <v>10802509.79</v>
      </c>
    </row>
    <row r="34" spans="1:7" ht="105">
      <c r="A34" s="36" t="s">
        <v>2</v>
      </c>
      <c r="B34" s="9" t="s">
        <v>262</v>
      </c>
      <c r="C34" s="8" t="s">
        <v>268</v>
      </c>
      <c r="D34" s="105">
        <f>-991849.3/10*12</f>
        <v>-1190219.1600000001</v>
      </c>
      <c r="E34" s="35">
        <v>-1346376.96</v>
      </c>
      <c r="F34" s="120">
        <v>-924844.54</v>
      </c>
      <c r="G34" s="120">
        <v>-1008484.4</v>
      </c>
    </row>
    <row r="35" spans="1:7" ht="16.5" customHeight="1">
      <c r="A35" s="3" t="s">
        <v>2</v>
      </c>
      <c r="B35" s="10" t="s">
        <v>10</v>
      </c>
      <c r="C35" s="28" t="s">
        <v>11</v>
      </c>
      <c r="D35" s="103">
        <f>D36+D39+D42</f>
        <v>13932928.620000001</v>
      </c>
      <c r="E35" s="29">
        <f>E36+E39+E42</f>
        <v>9525000</v>
      </c>
      <c r="F35" s="29">
        <f>F36+F39+F42</f>
        <v>15284000</v>
      </c>
      <c r="G35" s="29">
        <f>G36+G39+G42</f>
        <v>17308000</v>
      </c>
    </row>
    <row r="36" spans="1:7" ht="15">
      <c r="A36" s="6" t="s">
        <v>2</v>
      </c>
      <c r="B36" s="7" t="s">
        <v>97</v>
      </c>
      <c r="C36" s="32" t="s">
        <v>98</v>
      </c>
      <c r="D36" s="106">
        <f>D37</f>
        <v>13290324.74</v>
      </c>
      <c r="E36" s="14">
        <f>E37</f>
        <v>9118000</v>
      </c>
      <c r="F36" s="14">
        <f>F37</f>
        <v>14438000</v>
      </c>
      <c r="G36" s="14">
        <f>G37</f>
        <v>3610000</v>
      </c>
    </row>
    <row r="37" spans="1:7" ht="15">
      <c r="A37" s="37" t="s">
        <v>2</v>
      </c>
      <c r="B37" s="38" t="s">
        <v>58</v>
      </c>
      <c r="C37" s="39" t="s">
        <v>56</v>
      </c>
      <c r="D37" s="107">
        <v>13290324.74</v>
      </c>
      <c r="E37" s="40">
        <v>9118000</v>
      </c>
      <c r="F37" s="40">
        <v>14438000</v>
      </c>
      <c r="G37" s="40">
        <v>3610000</v>
      </c>
    </row>
    <row r="38" spans="1:7" ht="28.5" customHeight="1" hidden="1">
      <c r="A38" s="37" t="s">
        <v>2</v>
      </c>
      <c r="B38" s="38" t="s">
        <v>57</v>
      </c>
      <c r="C38" s="39" t="s">
        <v>59</v>
      </c>
      <c r="D38" s="107">
        <v>0</v>
      </c>
      <c r="E38" s="40">
        <v>0</v>
      </c>
      <c r="F38" s="40">
        <v>0</v>
      </c>
      <c r="G38" s="40">
        <v>0</v>
      </c>
    </row>
    <row r="39" spans="1:7" ht="16.5" customHeight="1">
      <c r="A39" s="6" t="s">
        <v>2</v>
      </c>
      <c r="B39" s="7" t="s">
        <v>99</v>
      </c>
      <c r="C39" s="32" t="s">
        <v>12</v>
      </c>
      <c r="D39" s="106">
        <f>D40+D41</f>
        <v>94603.88</v>
      </c>
      <c r="E39" s="14">
        <f>E40+E41</f>
        <v>60000</v>
      </c>
      <c r="F39" s="14">
        <f>F40+F41</f>
        <v>62000</v>
      </c>
      <c r="G39" s="14">
        <f>G40+G41</f>
        <v>64000</v>
      </c>
    </row>
    <row r="40" spans="1:7" ht="15.75" customHeight="1">
      <c r="A40" s="37" t="s">
        <v>2</v>
      </c>
      <c r="B40" s="38" t="s">
        <v>60</v>
      </c>
      <c r="C40" s="39" t="s">
        <v>12</v>
      </c>
      <c r="D40" s="107">
        <v>94603.88</v>
      </c>
      <c r="E40" s="40">
        <v>60000</v>
      </c>
      <c r="F40" s="40">
        <v>62000</v>
      </c>
      <c r="G40" s="40">
        <v>64000</v>
      </c>
    </row>
    <row r="41" spans="1:7" s="41" customFormat="1" ht="25.5" hidden="1">
      <c r="A41" s="37" t="s">
        <v>2</v>
      </c>
      <c r="B41" s="38" t="s">
        <v>61</v>
      </c>
      <c r="C41" s="39" t="s">
        <v>62</v>
      </c>
      <c r="D41" s="107">
        <v>0</v>
      </c>
      <c r="E41" s="40">
        <v>0</v>
      </c>
      <c r="F41" s="40">
        <v>0</v>
      </c>
      <c r="G41" s="40">
        <v>0</v>
      </c>
    </row>
    <row r="42" spans="1:7" s="41" customFormat="1" ht="19.5" customHeight="1">
      <c r="A42" s="6" t="s">
        <v>2</v>
      </c>
      <c r="B42" s="7" t="s">
        <v>75</v>
      </c>
      <c r="C42" s="8" t="s">
        <v>76</v>
      </c>
      <c r="D42" s="106">
        <f>D43</f>
        <v>548000</v>
      </c>
      <c r="E42" s="14">
        <f>E43</f>
        <v>347000</v>
      </c>
      <c r="F42" s="14">
        <f>F43</f>
        <v>784000</v>
      </c>
      <c r="G42" s="14">
        <f>G43</f>
        <v>13634000</v>
      </c>
    </row>
    <row r="43" spans="1:7" s="41" customFormat="1" ht="28.5" customHeight="1">
      <c r="A43" s="37" t="s">
        <v>2</v>
      </c>
      <c r="B43" s="38" t="s">
        <v>210</v>
      </c>
      <c r="C43" s="39" t="s">
        <v>178</v>
      </c>
      <c r="D43" s="107">
        <v>548000</v>
      </c>
      <c r="E43" s="40">
        <v>347000</v>
      </c>
      <c r="F43" s="40">
        <v>784000</v>
      </c>
      <c r="G43" s="40">
        <v>13634000</v>
      </c>
    </row>
    <row r="44" spans="1:7" s="18" customFormat="1" ht="24" customHeight="1">
      <c r="A44" s="3" t="s">
        <v>2</v>
      </c>
      <c r="B44" s="93" t="s">
        <v>13</v>
      </c>
      <c r="C44" s="12" t="s">
        <v>14</v>
      </c>
      <c r="D44" s="103">
        <f>D45+D47</f>
        <v>32248000</v>
      </c>
      <c r="E44" s="90">
        <f>E45+E47</f>
        <v>36707612.62</v>
      </c>
      <c r="F44" s="90">
        <f>F45+F47</f>
        <v>37592000</v>
      </c>
      <c r="G44" s="90">
        <f>G45+G47</f>
        <v>38773000</v>
      </c>
    </row>
    <row r="45" spans="1:7" s="18" customFormat="1" ht="16.5" customHeight="1">
      <c r="A45" s="3" t="s">
        <v>2</v>
      </c>
      <c r="B45" s="4" t="s">
        <v>15</v>
      </c>
      <c r="C45" s="12" t="s">
        <v>16</v>
      </c>
      <c r="D45" s="108">
        <f>D46</f>
        <v>11277000</v>
      </c>
      <c r="E45" s="91">
        <f>E46</f>
        <v>10198000</v>
      </c>
      <c r="F45" s="91">
        <f>F46</f>
        <v>11218000</v>
      </c>
      <c r="G45" s="91">
        <f>G46</f>
        <v>12340000</v>
      </c>
    </row>
    <row r="46" spans="1:7" s="18" customFormat="1" ht="31.5" customHeight="1">
      <c r="A46" s="6" t="s">
        <v>2</v>
      </c>
      <c r="B46" s="9" t="s">
        <v>211</v>
      </c>
      <c r="C46" s="11" t="s">
        <v>209</v>
      </c>
      <c r="D46" s="106">
        <v>11277000</v>
      </c>
      <c r="E46" s="92">
        <v>10198000</v>
      </c>
      <c r="F46" s="92">
        <v>11218000</v>
      </c>
      <c r="G46" s="92">
        <v>12340000</v>
      </c>
    </row>
    <row r="47" spans="1:7" s="18" customFormat="1" ht="18" customHeight="1">
      <c r="A47" s="3" t="s">
        <v>2</v>
      </c>
      <c r="B47" s="4" t="s">
        <v>17</v>
      </c>
      <c r="C47" s="27" t="s">
        <v>18</v>
      </c>
      <c r="D47" s="108">
        <f>D48+D49</f>
        <v>20971000</v>
      </c>
      <c r="E47" s="91">
        <f>E48+E49</f>
        <v>26509612.619999997</v>
      </c>
      <c r="F47" s="91">
        <f>F48+F49</f>
        <v>26374000</v>
      </c>
      <c r="G47" s="91">
        <f>G48+G49</f>
        <v>26433000</v>
      </c>
    </row>
    <row r="48" spans="1:7" s="18" customFormat="1" ht="36" customHeight="1">
      <c r="A48" s="6" t="s">
        <v>2</v>
      </c>
      <c r="B48" s="9" t="s">
        <v>212</v>
      </c>
      <c r="C48" s="8" t="s">
        <v>176</v>
      </c>
      <c r="D48" s="106">
        <v>11887000</v>
      </c>
      <c r="E48" s="92">
        <v>14776612.62</v>
      </c>
      <c r="F48" s="92">
        <v>14641000</v>
      </c>
      <c r="G48" s="92">
        <v>14700000</v>
      </c>
    </row>
    <row r="49" spans="1:7" s="18" customFormat="1" ht="33" customHeight="1">
      <c r="A49" s="6" t="s">
        <v>2</v>
      </c>
      <c r="B49" s="9" t="s">
        <v>213</v>
      </c>
      <c r="C49" s="8" t="s">
        <v>177</v>
      </c>
      <c r="D49" s="106">
        <v>9084000</v>
      </c>
      <c r="E49" s="92">
        <v>11733000</v>
      </c>
      <c r="F49" s="92">
        <v>11733000</v>
      </c>
      <c r="G49" s="92">
        <v>11733000</v>
      </c>
    </row>
    <row r="50" spans="1:7" ht="17.25" customHeight="1">
      <c r="A50" s="3" t="s">
        <v>2</v>
      </c>
      <c r="B50" s="10" t="s">
        <v>19</v>
      </c>
      <c r="C50" s="28" t="s">
        <v>20</v>
      </c>
      <c r="D50" s="103">
        <f>D51+D52</f>
        <v>2565000</v>
      </c>
      <c r="E50" s="29">
        <f>E51+E52</f>
        <v>2565000</v>
      </c>
      <c r="F50" s="29">
        <f>F51+F52</f>
        <v>2565000</v>
      </c>
      <c r="G50" s="29">
        <f>G51+G52</f>
        <v>2565000</v>
      </c>
    </row>
    <row r="51" spans="1:7" ht="60" customHeight="1">
      <c r="A51" s="6" t="s">
        <v>2</v>
      </c>
      <c r="B51" s="7" t="s">
        <v>21</v>
      </c>
      <c r="C51" s="15" t="s">
        <v>22</v>
      </c>
      <c r="D51" s="106">
        <v>2565000</v>
      </c>
      <c r="E51" s="14">
        <v>2565000</v>
      </c>
      <c r="F51" s="14">
        <v>2565000</v>
      </c>
      <c r="G51" s="14">
        <v>2565000</v>
      </c>
    </row>
    <row r="52" spans="1:7" ht="33" customHeight="1" hidden="1">
      <c r="A52" s="6" t="s">
        <v>2</v>
      </c>
      <c r="B52" s="7" t="s">
        <v>23</v>
      </c>
      <c r="C52" s="15" t="s">
        <v>24</v>
      </c>
      <c r="D52" s="106"/>
      <c r="E52" s="14"/>
      <c r="F52" s="14"/>
      <c r="G52" s="14"/>
    </row>
    <row r="53" spans="1:7" s="44" customFormat="1" ht="30" customHeight="1" hidden="1">
      <c r="A53" s="3" t="s">
        <v>2</v>
      </c>
      <c r="B53" s="10" t="s">
        <v>87</v>
      </c>
      <c r="C53" s="42" t="s">
        <v>100</v>
      </c>
      <c r="D53" s="108">
        <f>D54</f>
        <v>0</v>
      </c>
      <c r="E53" s="43">
        <f>E54</f>
        <v>0</v>
      </c>
      <c r="F53" s="43">
        <f>F54</f>
        <v>0</v>
      </c>
      <c r="G53" s="43">
        <f>G54</f>
        <v>0</v>
      </c>
    </row>
    <row r="54" spans="1:7" s="44" customFormat="1" ht="15.75" customHeight="1" hidden="1">
      <c r="A54" s="6" t="s">
        <v>2</v>
      </c>
      <c r="B54" s="7" t="s">
        <v>84</v>
      </c>
      <c r="C54" s="45" t="s">
        <v>101</v>
      </c>
      <c r="D54" s="106">
        <f>D56+D57+D55</f>
        <v>0</v>
      </c>
      <c r="E54" s="14">
        <f>E56+E57+E55</f>
        <v>0</v>
      </c>
      <c r="F54" s="14">
        <f>F56+F57+F55</f>
        <v>0</v>
      </c>
      <c r="G54" s="14">
        <f>G56+G57+G55</f>
        <v>0</v>
      </c>
    </row>
    <row r="55" spans="1:7" s="44" customFormat="1" ht="28.5" customHeight="1" hidden="1">
      <c r="A55" s="46" t="s">
        <v>2</v>
      </c>
      <c r="B55" s="47" t="s">
        <v>102</v>
      </c>
      <c r="C55" s="48" t="s">
        <v>179</v>
      </c>
      <c r="D55" s="107">
        <v>0</v>
      </c>
      <c r="E55" s="40">
        <v>0</v>
      </c>
      <c r="F55" s="40">
        <v>0</v>
      </c>
      <c r="G55" s="40">
        <v>0</v>
      </c>
    </row>
    <row r="56" spans="1:7" ht="60" hidden="1">
      <c r="A56" s="46" t="s">
        <v>2</v>
      </c>
      <c r="B56" s="47" t="s">
        <v>103</v>
      </c>
      <c r="C56" s="49" t="s">
        <v>180</v>
      </c>
      <c r="D56" s="107">
        <v>0</v>
      </c>
      <c r="E56" s="40">
        <v>0</v>
      </c>
      <c r="F56" s="40">
        <v>0</v>
      </c>
      <c r="G56" s="40">
        <v>0</v>
      </c>
    </row>
    <row r="57" spans="1:7" s="41" customFormat="1" ht="30" hidden="1">
      <c r="A57" s="46" t="s">
        <v>2</v>
      </c>
      <c r="B57" s="47" t="s">
        <v>104</v>
      </c>
      <c r="C57" s="48" t="s">
        <v>181</v>
      </c>
      <c r="D57" s="107">
        <v>0</v>
      </c>
      <c r="E57" s="40">
        <v>0</v>
      </c>
      <c r="F57" s="40">
        <v>0</v>
      </c>
      <c r="G57" s="40">
        <v>0</v>
      </c>
    </row>
    <row r="58" spans="1:7" ht="44.25" customHeight="1">
      <c r="A58" s="3" t="s">
        <v>2</v>
      </c>
      <c r="B58" s="27" t="s">
        <v>25</v>
      </c>
      <c r="C58" s="28" t="s">
        <v>26</v>
      </c>
      <c r="D58" s="103">
        <f>D61+D59+D67+D69</f>
        <v>38915150.25</v>
      </c>
      <c r="E58" s="29">
        <f>E61+E59+E67+E69</f>
        <v>20789615.42</v>
      </c>
      <c r="F58" s="29">
        <f>F61+F59+F67+F69</f>
        <v>10831370</v>
      </c>
      <c r="G58" s="29">
        <f>G61+G59+G67+G69</f>
        <v>10831370</v>
      </c>
    </row>
    <row r="59" spans="1:7" s="41" customFormat="1" ht="28.5" hidden="1">
      <c r="A59" s="3" t="s">
        <v>2</v>
      </c>
      <c r="B59" s="27" t="s">
        <v>105</v>
      </c>
      <c r="C59" s="28" t="s">
        <v>106</v>
      </c>
      <c r="D59" s="103">
        <f>D60</f>
        <v>0</v>
      </c>
      <c r="E59" s="29">
        <f>E60</f>
        <v>0</v>
      </c>
      <c r="F59" s="29">
        <f>F60</f>
        <v>0</v>
      </c>
      <c r="G59" s="29">
        <f>G60</f>
        <v>0</v>
      </c>
    </row>
    <row r="60" spans="1:7" s="53" customFormat="1" ht="30" hidden="1">
      <c r="A60" s="46" t="s">
        <v>2</v>
      </c>
      <c r="B60" s="50" t="s">
        <v>107</v>
      </c>
      <c r="C60" s="51" t="s">
        <v>182</v>
      </c>
      <c r="D60" s="109">
        <v>0</v>
      </c>
      <c r="E60" s="52">
        <v>0</v>
      </c>
      <c r="F60" s="52">
        <v>0</v>
      </c>
      <c r="G60" s="52">
        <v>0</v>
      </c>
    </row>
    <row r="61" spans="1:7" s="41" customFormat="1" ht="74.25" customHeight="1">
      <c r="A61" s="6" t="s">
        <v>2</v>
      </c>
      <c r="B61" s="54" t="s">
        <v>108</v>
      </c>
      <c r="C61" s="15" t="s">
        <v>109</v>
      </c>
      <c r="D61" s="106">
        <f>D62+D65+D64+D66</f>
        <v>38915150.25</v>
      </c>
      <c r="E61" s="14">
        <f>E62+E65+E64+E66</f>
        <v>20789615.42</v>
      </c>
      <c r="F61" s="14">
        <f>F62+F65+F64+F66</f>
        <v>10831370</v>
      </c>
      <c r="G61" s="14">
        <f>G62+G65+G64+G66</f>
        <v>10831370</v>
      </c>
    </row>
    <row r="62" spans="1:7" ht="65.25" customHeight="1" hidden="1">
      <c r="A62" s="6" t="s">
        <v>2</v>
      </c>
      <c r="B62" s="54" t="s">
        <v>214</v>
      </c>
      <c r="C62" s="15" t="s">
        <v>110</v>
      </c>
      <c r="D62" s="106">
        <f>D63</f>
        <v>36679910.25</v>
      </c>
      <c r="E62" s="14">
        <f>E63</f>
        <v>18345725.42</v>
      </c>
      <c r="F62" s="14">
        <f>F63</f>
        <v>8387480</v>
      </c>
      <c r="G62" s="14">
        <f>G63</f>
        <v>8387480</v>
      </c>
    </row>
    <row r="63" spans="1:7" ht="75" customHeight="1">
      <c r="A63" s="46" t="s">
        <v>2</v>
      </c>
      <c r="B63" s="55" t="s">
        <v>215</v>
      </c>
      <c r="C63" s="49" t="s">
        <v>217</v>
      </c>
      <c r="D63" s="107">
        <v>36679910.25</v>
      </c>
      <c r="E63" s="95">
        <v>18345725.42</v>
      </c>
      <c r="F63" s="95">
        <v>8387480</v>
      </c>
      <c r="G63" s="95">
        <v>8387480</v>
      </c>
    </row>
    <row r="64" spans="1:7" ht="63" customHeight="1">
      <c r="A64" s="6" t="s">
        <v>2</v>
      </c>
      <c r="B64" s="31" t="s">
        <v>216</v>
      </c>
      <c r="C64" s="15" t="s">
        <v>161</v>
      </c>
      <c r="D64" s="106">
        <v>358420</v>
      </c>
      <c r="E64" s="96">
        <v>355470</v>
      </c>
      <c r="F64" s="96">
        <v>355470</v>
      </c>
      <c r="G64" s="96">
        <v>355470</v>
      </c>
    </row>
    <row r="65" spans="1:7" ht="65.25" customHeight="1">
      <c r="A65" s="6" t="s">
        <v>2</v>
      </c>
      <c r="B65" s="31" t="s">
        <v>218</v>
      </c>
      <c r="C65" s="15" t="s">
        <v>162</v>
      </c>
      <c r="D65" s="110">
        <v>136380</v>
      </c>
      <c r="E65" s="56">
        <v>136380</v>
      </c>
      <c r="F65" s="56">
        <v>136380</v>
      </c>
      <c r="G65" s="56">
        <v>136380</v>
      </c>
    </row>
    <row r="66" spans="1:7" ht="35.25" customHeight="1">
      <c r="A66" s="6" t="s">
        <v>2</v>
      </c>
      <c r="B66" s="31" t="s">
        <v>219</v>
      </c>
      <c r="C66" s="15" t="s">
        <v>163</v>
      </c>
      <c r="D66" s="110">
        <v>1740440</v>
      </c>
      <c r="E66" s="56">
        <v>1952040</v>
      </c>
      <c r="F66" s="56">
        <v>1952040</v>
      </c>
      <c r="G66" s="56">
        <v>1952040</v>
      </c>
    </row>
    <row r="67" spans="1:7" s="41" customFormat="1" ht="19.5" customHeight="1" hidden="1">
      <c r="A67" s="57" t="s">
        <v>2</v>
      </c>
      <c r="B67" s="54" t="s">
        <v>111</v>
      </c>
      <c r="C67" s="45" t="s">
        <v>112</v>
      </c>
      <c r="D67" s="110">
        <f>D68</f>
        <v>0</v>
      </c>
      <c r="E67" s="56">
        <f>E68</f>
        <v>0</v>
      </c>
      <c r="F67" s="56">
        <f>F68</f>
        <v>0</v>
      </c>
      <c r="G67" s="56">
        <f>G68</f>
        <v>0</v>
      </c>
    </row>
    <row r="68" spans="1:7" ht="45" hidden="1">
      <c r="A68" s="58" t="s">
        <v>2</v>
      </c>
      <c r="B68" s="59" t="s">
        <v>220</v>
      </c>
      <c r="C68" s="49" t="s">
        <v>164</v>
      </c>
      <c r="D68" s="109">
        <v>0</v>
      </c>
      <c r="E68" s="52">
        <v>0</v>
      </c>
      <c r="F68" s="52">
        <v>0</v>
      </c>
      <c r="G68" s="52">
        <v>0</v>
      </c>
    </row>
    <row r="69" spans="1:7" ht="71.25" hidden="1">
      <c r="A69" s="60" t="s">
        <v>2</v>
      </c>
      <c r="B69" s="30" t="s">
        <v>113</v>
      </c>
      <c r="C69" s="61" t="s">
        <v>114</v>
      </c>
      <c r="D69" s="103">
        <f>D70</f>
        <v>0</v>
      </c>
      <c r="E69" s="29">
        <f>E70</f>
        <v>0</v>
      </c>
      <c r="F69" s="29">
        <f>F70</f>
        <v>0</v>
      </c>
      <c r="G69" s="29">
        <f>G70</f>
        <v>0</v>
      </c>
    </row>
    <row r="70" spans="1:7" ht="75" hidden="1">
      <c r="A70" s="58" t="s">
        <v>2</v>
      </c>
      <c r="B70" s="47" t="s">
        <v>115</v>
      </c>
      <c r="C70" s="62" t="s">
        <v>183</v>
      </c>
      <c r="D70" s="109">
        <v>0</v>
      </c>
      <c r="E70" s="52">
        <v>0</v>
      </c>
      <c r="F70" s="52">
        <v>0</v>
      </c>
      <c r="G70" s="52">
        <v>0</v>
      </c>
    </row>
    <row r="71" spans="1:7" ht="16.5" customHeight="1">
      <c r="A71" s="3" t="s">
        <v>2</v>
      </c>
      <c r="B71" s="10" t="s">
        <v>27</v>
      </c>
      <c r="C71" s="28" t="s">
        <v>28</v>
      </c>
      <c r="D71" s="111">
        <f>D72</f>
        <v>418300</v>
      </c>
      <c r="E71" s="63">
        <f>E72</f>
        <v>1812422.52</v>
      </c>
      <c r="F71" s="63">
        <f>F72</f>
        <v>611000</v>
      </c>
      <c r="G71" s="63">
        <f>G72</f>
        <v>701000</v>
      </c>
    </row>
    <row r="72" spans="1:7" ht="15">
      <c r="A72" s="6" t="s">
        <v>2</v>
      </c>
      <c r="B72" s="7" t="s">
        <v>29</v>
      </c>
      <c r="C72" s="32" t="s">
        <v>30</v>
      </c>
      <c r="D72" s="112">
        <f>SUM(D73:D77)</f>
        <v>418300</v>
      </c>
      <c r="E72" s="64">
        <f>SUM(E73:E77)</f>
        <v>1812422.52</v>
      </c>
      <c r="F72" s="64">
        <f>SUM(F73:F77)</f>
        <v>611000</v>
      </c>
      <c r="G72" s="64">
        <f>SUM(G73:G77)</f>
        <v>701000</v>
      </c>
    </row>
    <row r="73" spans="1:7" ht="30">
      <c r="A73" s="6" t="s">
        <v>2</v>
      </c>
      <c r="B73" s="7" t="s">
        <v>64</v>
      </c>
      <c r="C73" s="32" t="s">
        <v>65</v>
      </c>
      <c r="D73" s="112">
        <v>93000</v>
      </c>
      <c r="E73" s="64">
        <v>101100</v>
      </c>
      <c r="F73" s="64">
        <v>108900</v>
      </c>
      <c r="G73" s="64">
        <v>113300</v>
      </c>
    </row>
    <row r="74" spans="1:7" ht="30" hidden="1">
      <c r="A74" s="6" t="s">
        <v>2</v>
      </c>
      <c r="B74" s="7" t="s">
        <v>66</v>
      </c>
      <c r="C74" s="32" t="s">
        <v>67</v>
      </c>
      <c r="D74" s="112"/>
      <c r="E74" s="64"/>
      <c r="F74" s="65"/>
      <c r="G74" s="65"/>
    </row>
    <row r="75" spans="1:7" ht="15">
      <c r="A75" s="6" t="s">
        <v>2</v>
      </c>
      <c r="B75" s="7" t="s">
        <v>68</v>
      </c>
      <c r="C75" s="32" t="s">
        <v>116</v>
      </c>
      <c r="D75" s="112">
        <v>171800</v>
      </c>
      <c r="E75" s="64">
        <v>1486022.52</v>
      </c>
      <c r="F75" s="64">
        <v>201200</v>
      </c>
      <c r="G75" s="64">
        <v>209200</v>
      </c>
    </row>
    <row r="76" spans="1:7" ht="15">
      <c r="A76" s="6" t="s">
        <v>2</v>
      </c>
      <c r="B76" s="7" t="s">
        <v>233</v>
      </c>
      <c r="C76" s="32" t="s">
        <v>235</v>
      </c>
      <c r="D76" s="112">
        <v>97700</v>
      </c>
      <c r="E76" s="64">
        <v>106200</v>
      </c>
      <c r="F76" s="64">
        <v>114400</v>
      </c>
      <c r="G76" s="64">
        <v>119000</v>
      </c>
    </row>
    <row r="77" spans="1:7" ht="18.75" customHeight="1">
      <c r="A77" s="6" t="s">
        <v>2</v>
      </c>
      <c r="B77" s="7" t="s">
        <v>234</v>
      </c>
      <c r="C77" s="32" t="s">
        <v>236</v>
      </c>
      <c r="D77" s="112">
        <v>55800</v>
      </c>
      <c r="E77" s="64">
        <v>119100</v>
      </c>
      <c r="F77" s="64">
        <v>186500</v>
      </c>
      <c r="G77" s="64">
        <v>259500</v>
      </c>
    </row>
    <row r="78" spans="1:7" ht="28.5">
      <c r="A78" s="3" t="s">
        <v>2</v>
      </c>
      <c r="B78" s="10" t="s">
        <v>31</v>
      </c>
      <c r="C78" s="28" t="s">
        <v>117</v>
      </c>
      <c r="D78" s="111">
        <f>D79+D80+D82+D81</f>
        <v>13171980.51</v>
      </c>
      <c r="E78" s="63">
        <f>E79+E80+E82+E81</f>
        <v>3810346.94</v>
      </c>
      <c r="F78" s="63">
        <f>F79+F80+F82+F81</f>
        <v>2472170</v>
      </c>
      <c r="G78" s="63">
        <f>G79+G80+G82+G81</f>
        <v>2473460</v>
      </c>
    </row>
    <row r="79" spans="1:7" s="41" customFormat="1" ht="30" hidden="1">
      <c r="A79" s="6" t="s">
        <v>2</v>
      </c>
      <c r="B79" s="7" t="s">
        <v>63</v>
      </c>
      <c r="C79" s="32" t="s">
        <v>166</v>
      </c>
      <c r="D79" s="112">
        <v>0</v>
      </c>
      <c r="E79" s="64">
        <v>0</v>
      </c>
      <c r="F79" s="64">
        <v>0</v>
      </c>
      <c r="G79" s="64">
        <v>0</v>
      </c>
    </row>
    <row r="80" spans="1:7" ht="33.75" customHeight="1">
      <c r="A80" s="6" t="s">
        <v>2</v>
      </c>
      <c r="B80" s="7" t="s">
        <v>221</v>
      </c>
      <c r="C80" s="32" t="s">
        <v>165</v>
      </c>
      <c r="D80" s="112">
        <v>2109967.36</v>
      </c>
      <c r="E80" s="64">
        <v>2239470</v>
      </c>
      <c r="F80" s="64">
        <v>2240720</v>
      </c>
      <c r="G80" s="64">
        <v>2242010</v>
      </c>
    </row>
    <row r="81" spans="1:7" ht="33.75" customHeight="1" hidden="1">
      <c r="A81" s="6" t="s">
        <v>2</v>
      </c>
      <c r="B81" s="7" t="s">
        <v>222</v>
      </c>
      <c r="C81" s="32" t="s">
        <v>166</v>
      </c>
      <c r="D81" s="113"/>
      <c r="E81" s="94"/>
      <c r="F81" s="94"/>
      <c r="G81" s="94"/>
    </row>
    <row r="82" spans="1:7" s="41" customFormat="1" ht="21" customHeight="1">
      <c r="A82" s="6" t="s">
        <v>2</v>
      </c>
      <c r="B82" s="7" t="s">
        <v>223</v>
      </c>
      <c r="C82" s="32" t="s">
        <v>167</v>
      </c>
      <c r="D82" s="112">
        <v>11062013.15</v>
      </c>
      <c r="E82" s="97">
        <v>1570876.94</v>
      </c>
      <c r="F82" s="97">
        <v>231450</v>
      </c>
      <c r="G82" s="97">
        <v>231450</v>
      </c>
    </row>
    <row r="83" spans="1:7" ht="28.5">
      <c r="A83" s="3" t="s">
        <v>2</v>
      </c>
      <c r="B83" s="10" t="s">
        <v>32</v>
      </c>
      <c r="C83" s="42" t="s">
        <v>33</v>
      </c>
      <c r="D83" s="111">
        <f>D84+D86</f>
        <v>10277854.82</v>
      </c>
      <c r="E83" s="63">
        <f>E84+E86+E92</f>
        <v>19754297.439999998</v>
      </c>
      <c r="F83" s="63">
        <f>F84+F86+F92</f>
        <v>5215297.4399999995</v>
      </c>
      <c r="G83" s="63">
        <f>G84+G86+G92</f>
        <v>5132297.4399999995</v>
      </c>
    </row>
    <row r="84" spans="1:7" s="41" customFormat="1" ht="77.25" customHeight="1" hidden="1">
      <c r="A84" s="6" t="s">
        <v>2</v>
      </c>
      <c r="B84" s="7" t="s">
        <v>118</v>
      </c>
      <c r="C84" s="15" t="s">
        <v>119</v>
      </c>
      <c r="D84" s="112">
        <f>D85</f>
        <v>2318000</v>
      </c>
      <c r="E84" s="64">
        <f>E85</f>
        <v>0</v>
      </c>
      <c r="F84" s="64">
        <f>F85</f>
        <v>0</v>
      </c>
      <c r="G84" s="64">
        <f>G85</f>
        <v>0</v>
      </c>
    </row>
    <row r="85" spans="1:7" ht="65.25" customHeight="1" hidden="1">
      <c r="A85" s="37" t="s">
        <v>2</v>
      </c>
      <c r="B85" s="38" t="s">
        <v>224</v>
      </c>
      <c r="C85" s="66" t="s">
        <v>168</v>
      </c>
      <c r="D85" s="114">
        <f>8818000-6500000</f>
        <v>2318000</v>
      </c>
      <c r="E85" s="68"/>
      <c r="F85" s="68"/>
      <c r="G85" s="68">
        <v>0</v>
      </c>
    </row>
    <row r="86" spans="1:7" s="41" customFormat="1" ht="32.25" customHeight="1">
      <c r="A86" s="6" t="s">
        <v>2</v>
      </c>
      <c r="B86" s="7" t="s">
        <v>54</v>
      </c>
      <c r="C86" s="15" t="s">
        <v>120</v>
      </c>
      <c r="D86" s="112">
        <f>D88+D89+D90+D91</f>
        <v>7959854.82</v>
      </c>
      <c r="E86" s="64">
        <f>E88+E89+E90+E91</f>
        <v>5132297.4399999995</v>
      </c>
      <c r="F86" s="64">
        <f>F88+F89+F90+F91</f>
        <v>5132297.4399999995</v>
      </c>
      <c r="G86" s="64">
        <f>G88+G89+G90+G91</f>
        <v>5132297.4399999995</v>
      </c>
    </row>
    <row r="87" spans="1:7" s="41" customFormat="1" ht="32.25" customHeight="1" hidden="1">
      <c r="A87" s="6" t="s">
        <v>2</v>
      </c>
      <c r="B87" s="7" t="s">
        <v>225</v>
      </c>
      <c r="C87" s="15" t="s">
        <v>121</v>
      </c>
      <c r="D87" s="112">
        <f>D88+D89</f>
        <v>5596498.87</v>
      </c>
      <c r="E87" s="64">
        <f>E88+E89</f>
        <v>3309430</v>
      </c>
      <c r="F87" s="64">
        <f>F88+F89</f>
        <v>3309430</v>
      </c>
      <c r="G87" s="64">
        <f>G88+G89</f>
        <v>3309430</v>
      </c>
    </row>
    <row r="88" spans="1:7" ht="32.25" customHeight="1">
      <c r="A88" s="37" t="s">
        <v>2</v>
      </c>
      <c r="B88" s="38" t="s">
        <v>231</v>
      </c>
      <c r="C88" s="66" t="s">
        <v>169</v>
      </c>
      <c r="D88" s="114">
        <v>5596498.87</v>
      </c>
      <c r="E88" s="98">
        <v>3309430</v>
      </c>
      <c r="F88" s="98">
        <v>3309430</v>
      </c>
      <c r="G88" s="98">
        <v>3309430</v>
      </c>
    </row>
    <row r="89" spans="1:7" ht="30" customHeight="1" hidden="1">
      <c r="A89" s="37" t="s">
        <v>2</v>
      </c>
      <c r="B89" s="38" t="s">
        <v>122</v>
      </c>
      <c r="C89" s="66" t="s">
        <v>121</v>
      </c>
      <c r="D89" s="114"/>
      <c r="E89" s="68"/>
      <c r="F89" s="68"/>
      <c r="G89" s="68"/>
    </row>
    <row r="90" spans="1:7" ht="42.75" customHeight="1">
      <c r="A90" s="37" t="s">
        <v>2</v>
      </c>
      <c r="B90" s="38" t="s">
        <v>226</v>
      </c>
      <c r="C90" s="66" t="s">
        <v>170</v>
      </c>
      <c r="D90" s="114">
        <v>26566.91</v>
      </c>
      <c r="E90" s="68">
        <v>264807.44</v>
      </c>
      <c r="F90" s="68">
        <v>264807.44</v>
      </c>
      <c r="G90" s="68">
        <v>264807.44</v>
      </c>
    </row>
    <row r="91" spans="1:7" ht="55.5" customHeight="1">
      <c r="A91" s="37" t="s">
        <v>2</v>
      </c>
      <c r="B91" s="38" t="s">
        <v>257</v>
      </c>
      <c r="C91" s="66" t="s">
        <v>206</v>
      </c>
      <c r="D91" s="114">
        <f>1947324.2/10*12</f>
        <v>2336789.04</v>
      </c>
      <c r="E91" s="68">
        <v>1558060</v>
      </c>
      <c r="F91" s="68">
        <v>1558060</v>
      </c>
      <c r="G91" s="68">
        <v>1558060</v>
      </c>
    </row>
    <row r="92" spans="1:7" ht="36" customHeight="1">
      <c r="A92" s="6" t="s">
        <v>2</v>
      </c>
      <c r="B92" s="7" t="s">
        <v>275</v>
      </c>
      <c r="C92" s="15" t="s">
        <v>276</v>
      </c>
      <c r="D92" s="112"/>
      <c r="E92" s="64">
        <f>E93</f>
        <v>14622000</v>
      </c>
      <c r="F92" s="64">
        <f>F93</f>
        <v>83000</v>
      </c>
      <c r="G92" s="64">
        <f>G93</f>
        <v>0</v>
      </c>
    </row>
    <row r="93" spans="1:7" ht="30" customHeight="1">
      <c r="A93" s="37" t="s">
        <v>2</v>
      </c>
      <c r="B93" s="38" t="s">
        <v>273</v>
      </c>
      <c r="C93" s="66" t="s">
        <v>274</v>
      </c>
      <c r="D93" s="114"/>
      <c r="E93" s="68">
        <v>14622000</v>
      </c>
      <c r="F93" s="68">
        <v>83000</v>
      </c>
      <c r="G93" s="68">
        <v>0</v>
      </c>
    </row>
    <row r="94" spans="1:7" ht="28.5" hidden="1">
      <c r="A94" s="3" t="s">
        <v>2</v>
      </c>
      <c r="B94" s="10" t="s">
        <v>34</v>
      </c>
      <c r="C94" s="28" t="s">
        <v>35</v>
      </c>
      <c r="D94" s="111">
        <f>D95</f>
        <v>0</v>
      </c>
      <c r="E94" s="63">
        <f>E95</f>
        <v>0</v>
      </c>
      <c r="F94" s="63">
        <f>F95</f>
        <v>0</v>
      </c>
      <c r="G94" s="63">
        <f>G95</f>
        <v>0</v>
      </c>
    </row>
    <row r="95" spans="1:7" ht="25.5" hidden="1">
      <c r="A95" s="6" t="s">
        <v>2</v>
      </c>
      <c r="B95" s="7" t="s">
        <v>36</v>
      </c>
      <c r="C95" s="66" t="s">
        <v>184</v>
      </c>
      <c r="D95" s="115">
        <v>0</v>
      </c>
      <c r="E95" s="67">
        <v>0</v>
      </c>
      <c r="F95" s="67">
        <v>0</v>
      </c>
      <c r="G95" s="67">
        <v>0</v>
      </c>
    </row>
    <row r="96" spans="1:7" ht="18.75" customHeight="1">
      <c r="A96" s="3" t="s">
        <v>2</v>
      </c>
      <c r="B96" s="27" t="s">
        <v>37</v>
      </c>
      <c r="C96" s="28" t="s">
        <v>38</v>
      </c>
      <c r="D96" s="111">
        <f>D97+D100+D101+D102+D111+D116+D106+D104+D114+D112+D115+D113</f>
        <v>4120191.4600000004</v>
      </c>
      <c r="E96" s="63">
        <f>E97+E100+E101+E102+E111+E116+E106+E104+E114+E112+E115+E113</f>
        <v>3655565.6</v>
      </c>
      <c r="F96" s="63">
        <f>F97+F100+F101+F102+F111+F116+F106+F104+F114+F112+F115+F113</f>
        <v>2644890</v>
      </c>
      <c r="G96" s="63">
        <f>G97+G100+G101+G102+G111+G116+G106+G104+G114+G112+G115+G113</f>
        <v>2605840</v>
      </c>
    </row>
    <row r="97" spans="1:7" ht="30">
      <c r="A97" s="6" t="s">
        <v>2</v>
      </c>
      <c r="B97" s="69" t="s">
        <v>123</v>
      </c>
      <c r="C97" s="15" t="s">
        <v>124</v>
      </c>
      <c r="D97" s="112">
        <f>D98+D99</f>
        <v>45466.36</v>
      </c>
      <c r="E97" s="64">
        <f>E98+E99</f>
        <v>59000</v>
      </c>
      <c r="F97" s="64">
        <f>F98+F99</f>
        <v>61000</v>
      </c>
      <c r="G97" s="64">
        <f>G98+G99</f>
        <v>63000</v>
      </c>
    </row>
    <row r="98" spans="1:7" ht="76.5">
      <c r="A98" s="36" t="s">
        <v>2</v>
      </c>
      <c r="B98" s="70" t="s">
        <v>39</v>
      </c>
      <c r="C98" s="66" t="s">
        <v>125</v>
      </c>
      <c r="D98" s="115">
        <v>36466.36</v>
      </c>
      <c r="E98" s="67">
        <v>59000</v>
      </c>
      <c r="F98" s="71">
        <v>61000</v>
      </c>
      <c r="G98" s="71">
        <v>63000</v>
      </c>
    </row>
    <row r="99" spans="1:7" ht="38.25" hidden="1">
      <c r="A99" s="36" t="s">
        <v>2</v>
      </c>
      <c r="B99" s="70" t="s">
        <v>40</v>
      </c>
      <c r="C99" s="66" t="s">
        <v>41</v>
      </c>
      <c r="D99" s="115">
        <v>9000</v>
      </c>
      <c r="E99" s="67">
        <v>0</v>
      </c>
      <c r="F99" s="67">
        <v>0</v>
      </c>
      <c r="G99" s="67">
        <v>0</v>
      </c>
    </row>
    <row r="100" spans="1:7" ht="45">
      <c r="A100" s="6" t="s">
        <v>2</v>
      </c>
      <c r="B100" s="69" t="s">
        <v>42</v>
      </c>
      <c r="C100" s="15" t="s">
        <v>43</v>
      </c>
      <c r="D100" s="112">
        <v>54000</v>
      </c>
      <c r="E100" s="64">
        <v>14000</v>
      </c>
      <c r="F100" s="64">
        <v>15000</v>
      </c>
      <c r="G100" s="64">
        <v>15000</v>
      </c>
    </row>
    <row r="101" spans="1:7" s="41" customFormat="1" ht="45">
      <c r="A101" s="6" t="s">
        <v>2</v>
      </c>
      <c r="B101" s="69" t="s">
        <v>72</v>
      </c>
      <c r="C101" s="15" t="s">
        <v>126</v>
      </c>
      <c r="D101" s="112">
        <v>532075.62</v>
      </c>
      <c r="E101" s="64">
        <v>600000</v>
      </c>
      <c r="F101" s="64">
        <v>600000</v>
      </c>
      <c r="G101" s="64">
        <v>600000</v>
      </c>
    </row>
    <row r="102" spans="1:7" ht="45" hidden="1">
      <c r="A102" s="6" t="s">
        <v>2</v>
      </c>
      <c r="B102" s="69" t="s">
        <v>127</v>
      </c>
      <c r="C102" s="15" t="s">
        <v>128</v>
      </c>
      <c r="D102" s="112">
        <f>D103</f>
        <v>0</v>
      </c>
      <c r="E102" s="64">
        <f>E103</f>
        <v>0</v>
      </c>
      <c r="F102" s="64">
        <f>F103</f>
        <v>0</v>
      </c>
      <c r="G102" s="64">
        <f>G103</f>
        <v>0</v>
      </c>
    </row>
    <row r="103" spans="1:7" ht="38.25" hidden="1">
      <c r="A103" s="37" t="s">
        <v>2</v>
      </c>
      <c r="B103" s="70" t="s">
        <v>129</v>
      </c>
      <c r="C103" s="66" t="s">
        <v>185</v>
      </c>
      <c r="D103" s="115">
        <v>0</v>
      </c>
      <c r="E103" s="67">
        <v>0</v>
      </c>
      <c r="F103" s="67">
        <v>0</v>
      </c>
      <c r="G103" s="67">
        <v>0</v>
      </c>
    </row>
    <row r="104" spans="1:7" s="41" customFormat="1" ht="15" hidden="1">
      <c r="A104" s="6" t="s">
        <v>2</v>
      </c>
      <c r="B104" s="69" t="s">
        <v>82</v>
      </c>
      <c r="C104" s="15" t="s">
        <v>83</v>
      </c>
      <c r="D104" s="112">
        <f>D105</f>
        <v>0</v>
      </c>
      <c r="E104" s="64">
        <f>E105</f>
        <v>0</v>
      </c>
      <c r="F104" s="64">
        <f>F105</f>
        <v>0</v>
      </c>
      <c r="G104" s="64">
        <f>G105</f>
        <v>0</v>
      </c>
    </row>
    <row r="105" spans="1:7" s="41" customFormat="1" ht="51" hidden="1">
      <c r="A105" s="37" t="s">
        <v>2</v>
      </c>
      <c r="B105" s="70" t="s">
        <v>130</v>
      </c>
      <c r="C105" s="66" t="s">
        <v>186</v>
      </c>
      <c r="D105" s="115">
        <v>0</v>
      </c>
      <c r="E105" s="67">
        <v>0</v>
      </c>
      <c r="F105" s="67">
        <v>0</v>
      </c>
      <c r="G105" s="67">
        <v>0</v>
      </c>
    </row>
    <row r="106" spans="1:7" ht="75.75" customHeight="1">
      <c r="A106" s="6" t="s">
        <v>2</v>
      </c>
      <c r="B106" s="69" t="s">
        <v>131</v>
      </c>
      <c r="C106" s="15" t="s">
        <v>132</v>
      </c>
      <c r="D106" s="110">
        <f>D108+D109+D110+D107</f>
        <v>160019.58</v>
      </c>
      <c r="E106" s="56">
        <f>E108+E109+E110+E107</f>
        <v>162000</v>
      </c>
      <c r="F106" s="56">
        <f>F107+F108+F109+F110</f>
        <v>227070</v>
      </c>
      <c r="G106" s="56">
        <f>G107+G108+G109+G110</f>
        <v>180000</v>
      </c>
    </row>
    <row r="107" spans="1:7" s="41" customFormat="1" ht="27.75" customHeight="1" hidden="1">
      <c r="A107" s="37" t="s">
        <v>2</v>
      </c>
      <c r="B107" s="70" t="s">
        <v>55</v>
      </c>
      <c r="C107" s="66" t="s">
        <v>133</v>
      </c>
      <c r="D107" s="115"/>
      <c r="E107" s="67"/>
      <c r="F107" s="67"/>
      <c r="G107" s="67"/>
    </row>
    <row r="108" spans="1:7" ht="25.5" hidden="1">
      <c r="A108" s="37" t="s">
        <v>2</v>
      </c>
      <c r="B108" s="70" t="s">
        <v>134</v>
      </c>
      <c r="C108" s="66" t="s">
        <v>135</v>
      </c>
      <c r="D108" s="115">
        <v>160019.58</v>
      </c>
      <c r="E108" s="67">
        <v>0</v>
      </c>
      <c r="F108" s="67">
        <v>0</v>
      </c>
      <c r="G108" s="67">
        <v>0</v>
      </c>
    </row>
    <row r="109" spans="1:7" ht="25.5" hidden="1">
      <c r="A109" s="37" t="s">
        <v>2</v>
      </c>
      <c r="B109" s="70" t="s">
        <v>44</v>
      </c>
      <c r="C109" s="66" t="s">
        <v>45</v>
      </c>
      <c r="D109" s="115"/>
      <c r="E109" s="67"/>
      <c r="F109" s="67"/>
      <c r="G109" s="67"/>
    </row>
    <row r="110" spans="1:7" ht="15">
      <c r="A110" s="37" t="s">
        <v>2</v>
      </c>
      <c r="B110" s="70" t="s">
        <v>46</v>
      </c>
      <c r="C110" s="66" t="s">
        <v>47</v>
      </c>
      <c r="D110" s="115"/>
      <c r="E110" s="67">
        <v>162000</v>
      </c>
      <c r="F110" s="67">
        <v>227070</v>
      </c>
      <c r="G110" s="67">
        <v>180000</v>
      </c>
    </row>
    <row r="111" spans="1:7" ht="45">
      <c r="A111" s="6" t="s">
        <v>2</v>
      </c>
      <c r="B111" s="69" t="s">
        <v>48</v>
      </c>
      <c r="C111" s="15" t="s">
        <v>49</v>
      </c>
      <c r="D111" s="112">
        <v>0</v>
      </c>
      <c r="E111" s="64">
        <v>0</v>
      </c>
      <c r="F111" s="64">
        <v>0</v>
      </c>
      <c r="G111" s="64">
        <v>0</v>
      </c>
    </row>
    <row r="112" spans="1:7" s="41" customFormat="1" ht="45">
      <c r="A112" s="6" t="s">
        <v>2</v>
      </c>
      <c r="B112" s="69" t="s">
        <v>241</v>
      </c>
      <c r="C112" s="15" t="s">
        <v>272</v>
      </c>
      <c r="D112" s="112">
        <v>30000</v>
      </c>
      <c r="E112" s="64">
        <v>20000</v>
      </c>
      <c r="F112" s="64">
        <v>0</v>
      </c>
      <c r="G112" s="64">
        <v>0</v>
      </c>
    </row>
    <row r="113" spans="1:7" s="41" customFormat="1" ht="61.5" customHeight="1">
      <c r="A113" s="6" t="s">
        <v>2</v>
      </c>
      <c r="B113" s="69" t="s">
        <v>232</v>
      </c>
      <c r="C113" s="15" t="s">
        <v>237</v>
      </c>
      <c r="D113" s="112">
        <v>245508.39</v>
      </c>
      <c r="E113" s="64">
        <v>174050</v>
      </c>
      <c r="F113" s="64">
        <v>174050</v>
      </c>
      <c r="G113" s="64">
        <v>174050</v>
      </c>
    </row>
    <row r="114" spans="1:7" ht="50.25" customHeight="1">
      <c r="A114" s="6" t="s">
        <v>2</v>
      </c>
      <c r="B114" s="69" t="s">
        <v>70</v>
      </c>
      <c r="C114" s="15" t="s">
        <v>69</v>
      </c>
      <c r="D114" s="112">
        <v>49993.74</v>
      </c>
      <c r="E114" s="64">
        <v>61780</v>
      </c>
      <c r="F114" s="64">
        <v>62370</v>
      </c>
      <c r="G114" s="64">
        <v>61830</v>
      </c>
    </row>
    <row r="115" spans="1:7" ht="47.25" customHeight="1">
      <c r="A115" s="6" t="s">
        <v>2</v>
      </c>
      <c r="B115" s="69" t="s">
        <v>238</v>
      </c>
      <c r="C115" s="15" t="s">
        <v>187</v>
      </c>
      <c r="D115" s="112">
        <v>51241.35</v>
      </c>
      <c r="E115" s="64">
        <v>23030</v>
      </c>
      <c r="F115" s="64">
        <v>26580</v>
      </c>
      <c r="G115" s="64">
        <v>33540</v>
      </c>
    </row>
    <row r="116" spans="1:7" ht="30">
      <c r="A116" s="6" t="s">
        <v>2</v>
      </c>
      <c r="B116" s="69" t="s">
        <v>239</v>
      </c>
      <c r="C116" s="15" t="s">
        <v>136</v>
      </c>
      <c r="D116" s="112">
        <v>2951886.42</v>
      </c>
      <c r="E116" s="64">
        <v>2541705.6</v>
      </c>
      <c r="F116" s="64">
        <v>1478820</v>
      </c>
      <c r="G116" s="64">
        <v>1478420</v>
      </c>
    </row>
    <row r="117" spans="1:7" s="41" customFormat="1" ht="17.25" customHeight="1">
      <c r="A117" s="3" t="s">
        <v>2</v>
      </c>
      <c r="B117" s="27" t="s">
        <v>50</v>
      </c>
      <c r="C117" s="42" t="s">
        <v>51</v>
      </c>
      <c r="D117" s="111">
        <f>D119+D118</f>
        <v>328561.46</v>
      </c>
      <c r="E117" s="63">
        <f>E119+E118</f>
        <v>312454.98</v>
      </c>
      <c r="F117" s="63">
        <f>F119+F118</f>
        <v>324953.18</v>
      </c>
      <c r="G117" s="63">
        <f>G119+G118</f>
        <v>337951.31</v>
      </c>
    </row>
    <row r="118" spans="1:7" s="41" customFormat="1" ht="15" hidden="1">
      <c r="A118" s="6" t="s">
        <v>2</v>
      </c>
      <c r="B118" s="69" t="s">
        <v>137</v>
      </c>
      <c r="C118" s="15" t="s">
        <v>188</v>
      </c>
      <c r="D118" s="112">
        <v>0</v>
      </c>
      <c r="E118" s="64">
        <v>0</v>
      </c>
      <c r="F118" s="64">
        <v>0</v>
      </c>
      <c r="G118" s="64">
        <v>0</v>
      </c>
    </row>
    <row r="119" spans="1:7" s="41" customFormat="1" ht="15">
      <c r="A119" s="6" t="s">
        <v>2</v>
      </c>
      <c r="B119" s="69" t="s">
        <v>138</v>
      </c>
      <c r="C119" s="15" t="s">
        <v>139</v>
      </c>
      <c r="D119" s="112">
        <f>D120</f>
        <v>328561.46</v>
      </c>
      <c r="E119" s="64">
        <f>E120</f>
        <v>312454.98</v>
      </c>
      <c r="F119" s="64">
        <f>F120</f>
        <v>324953.18</v>
      </c>
      <c r="G119" s="64">
        <f>G120</f>
        <v>337951.31</v>
      </c>
    </row>
    <row r="120" spans="1:7" s="53" customFormat="1" ht="18" customHeight="1">
      <c r="A120" s="46" t="s">
        <v>2</v>
      </c>
      <c r="B120" s="70" t="s">
        <v>258</v>
      </c>
      <c r="C120" s="66" t="s">
        <v>189</v>
      </c>
      <c r="D120" s="115">
        <v>328561.46</v>
      </c>
      <c r="E120" s="67">
        <v>312454.98</v>
      </c>
      <c r="F120" s="67">
        <v>324953.18</v>
      </c>
      <c r="G120" s="67">
        <v>337951.31</v>
      </c>
    </row>
    <row r="121" spans="1:7" ht="18.75" customHeight="1">
      <c r="A121" s="30" t="s">
        <v>2</v>
      </c>
      <c r="B121" s="30" t="s">
        <v>140</v>
      </c>
      <c r="C121" s="28" t="s">
        <v>52</v>
      </c>
      <c r="D121" s="111">
        <f>D123+D127+D140+D166+D163+D152+D159+D161</f>
        <v>330949834.20000005</v>
      </c>
      <c r="E121" s="63">
        <f>E123+E127+E140+E166+E163+E152+E159+E161</f>
        <v>314418723.37</v>
      </c>
      <c r="F121" s="63">
        <f>F123+F127+F140+F166+F163+F152</f>
        <v>169958850</v>
      </c>
      <c r="G121" s="63">
        <f>G123+G127+G140+G166+G163+G152</f>
        <v>176281250</v>
      </c>
    </row>
    <row r="122" spans="1:7" ht="30" customHeight="1">
      <c r="A122" s="30" t="s">
        <v>2</v>
      </c>
      <c r="B122" s="30" t="s">
        <v>141</v>
      </c>
      <c r="C122" s="28" t="s">
        <v>142</v>
      </c>
      <c r="D122" s="111">
        <f>D123+D127+D140+D152</f>
        <v>331006490.29</v>
      </c>
      <c r="E122" s="63">
        <f>E123+E127+E140+E152</f>
        <v>313514450</v>
      </c>
      <c r="F122" s="63">
        <f>F123+F127+F140+F152</f>
        <v>169958850</v>
      </c>
      <c r="G122" s="63">
        <f>G123+G127+G140+G152</f>
        <v>176281250</v>
      </c>
    </row>
    <row r="123" spans="1:7" ht="28.5">
      <c r="A123" s="3" t="s">
        <v>2</v>
      </c>
      <c r="B123" s="30" t="s">
        <v>247</v>
      </c>
      <c r="C123" s="28" t="s">
        <v>143</v>
      </c>
      <c r="D123" s="116">
        <f>D124+D125+D126</f>
        <v>85266000</v>
      </c>
      <c r="E123" s="72">
        <f>E124+E125+E126</f>
        <v>82318000</v>
      </c>
      <c r="F123" s="72">
        <f>F124+F125+F126</f>
        <v>0</v>
      </c>
      <c r="G123" s="72">
        <f>G124+G125+G126</f>
        <v>0</v>
      </c>
    </row>
    <row r="124" spans="1:7" ht="25.5" hidden="1">
      <c r="A124" s="37" t="s">
        <v>2</v>
      </c>
      <c r="B124" s="73" t="s">
        <v>79</v>
      </c>
      <c r="C124" s="66" t="s">
        <v>190</v>
      </c>
      <c r="D124" s="117">
        <v>0</v>
      </c>
      <c r="E124" s="74">
        <v>0</v>
      </c>
      <c r="F124" s="74">
        <v>0</v>
      </c>
      <c r="G124" s="74">
        <v>0</v>
      </c>
    </row>
    <row r="125" spans="1:7" s="41" customFormat="1" ht="30" hidden="1">
      <c r="A125" s="6" t="s">
        <v>2</v>
      </c>
      <c r="B125" s="75" t="s">
        <v>159</v>
      </c>
      <c r="C125" s="15" t="s">
        <v>171</v>
      </c>
      <c r="D125" s="118">
        <v>0</v>
      </c>
      <c r="E125" s="76">
        <v>0</v>
      </c>
      <c r="F125" s="76">
        <v>0</v>
      </c>
      <c r="G125" s="76">
        <v>0</v>
      </c>
    </row>
    <row r="126" spans="1:8" s="41" customFormat="1" ht="15">
      <c r="A126" s="37" t="s">
        <v>2</v>
      </c>
      <c r="B126" s="75" t="s">
        <v>248</v>
      </c>
      <c r="C126" s="15" t="s">
        <v>191</v>
      </c>
      <c r="D126" s="118">
        <v>85266000</v>
      </c>
      <c r="E126" s="76">
        <v>82318000</v>
      </c>
      <c r="F126" s="76">
        <v>0</v>
      </c>
      <c r="G126" s="76">
        <v>0</v>
      </c>
      <c r="H126" s="21"/>
    </row>
    <row r="127" spans="1:7" ht="42.75">
      <c r="A127" s="3" t="s">
        <v>2</v>
      </c>
      <c r="B127" s="30" t="s">
        <v>255</v>
      </c>
      <c r="C127" s="28" t="s">
        <v>144</v>
      </c>
      <c r="D127" s="116">
        <f>D132+D139+D131+D135+D136+D137+D138</f>
        <v>83341527</v>
      </c>
      <c r="E127" s="72">
        <f>E132+E139+E131+E135+E136+E137+E138</f>
        <v>61662500</v>
      </c>
      <c r="F127" s="72">
        <f>F132+F139+F131+F135+F136+F137+F138</f>
        <v>0</v>
      </c>
      <c r="G127" s="72">
        <f>G132+G139+G131+G135+G136+G137+G138</f>
        <v>0</v>
      </c>
    </row>
    <row r="128" spans="1:7" ht="15" hidden="1">
      <c r="A128" s="37"/>
      <c r="B128" s="73"/>
      <c r="C128" s="66"/>
      <c r="D128" s="117"/>
      <c r="E128" s="74"/>
      <c r="F128" s="74"/>
      <c r="G128" s="74"/>
    </row>
    <row r="129" spans="1:7" ht="15" hidden="1">
      <c r="A129" s="37"/>
      <c r="B129" s="73"/>
      <c r="C129" s="66"/>
      <c r="D129" s="117"/>
      <c r="E129" s="74"/>
      <c r="F129" s="74"/>
      <c r="G129" s="74"/>
    </row>
    <row r="130" spans="1:7" ht="38.25" hidden="1">
      <c r="A130" s="37" t="s">
        <v>2</v>
      </c>
      <c r="B130" s="73" t="s">
        <v>145</v>
      </c>
      <c r="C130" s="77" t="s">
        <v>192</v>
      </c>
      <c r="D130" s="117"/>
      <c r="E130" s="74"/>
      <c r="F130" s="74"/>
      <c r="G130" s="74"/>
    </row>
    <row r="131" spans="1:7" ht="25.5" hidden="1">
      <c r="A131" s="37" t="s">
        <v>2</v>
      </c>
      <c r="B131" s="78" t="s">
        <v>146</v>
      </c>
      <c r="C131" s="79" t="s">
        <v>193</v>
      </c>
      <c r="D131" s="117">
        <v>0</v>
      </c>
      <c r="E131" s="74">
        <v>0</v>
      </c>
      <c r="F131" s="74">
        <v>0</v>
      </c>
      <c r="G131" s="74">
        <v>0</v>
      </c>
    </row>
    <row r="132" spans="1:7" ht="30">
      <c r="A132" s="6" t="s">
        <v>2</v>
      </c>
      <c r="B132" s="13" t="s">
        <v>278</v>
      </c>
      <c r="C132" s="32" t="s">
        <v>279</v>
      </c>
      <c r="D132" s="118">
        <v>5153500</v>
      </c>
      <c r="E132" s="76">
        <f>E133</f>
        <v>30116400</v>
      </c>
      <c r="F132" s="76">
        <f>F133</f>
        <v>0</v>
      </c>
      <c r="G132" s="76">
        <f>G133</f>
        <v>0</v>
      </c>
    </row>
    <row r="133" spans="1:7" ht="25.5" hidden="1">
      <c r="A133" s="37" t="s">
        <v>2</v>
      </c>
      <c r="B133" s="73" t="s">
        <v>277</v>
      </c>
      <c r="C133" s="124" t="s">
        <v>280</v>
      </c>
      <c r="D133" s="117"/>
      <c r="E133" s="74">
        <v>30116400</v>
      </c>
      <c r="F133" s="74">
        <v>0</v>
      </c>
      <c r="G133" s="74">
        <v>0</v>
      </c>
    </row>
    <row r="134" spans="1:7" ht="15" hidden="1">
      <c r="A134" s="37"/>
      <c r="B134" s="73"/>
      <c r="C134" s="66"/>
      <c r="D134" s="117"/>
      <c r="E134" s="74"/>
      <c r="F134" s="74"/>
      <c r="G134" s="74"/>
    </row>
    <row r="135" spans="1:7" ht="25.5" customHeight="1" hidden="1">
      <c r="A135" s="37"/>
      <c r="B135" s="73"/>
      <c r="C135" s="80"/>
      <c r="D135" s="117"/>
      <c r="E135" s="74"/>
      <c r="F135" s="74"/>
      <c r="G135" s="74"/>
    </row>
    <row r="136" spans="1:7" ht="31.5" customHeight="1" hidden="1">
      <c r="A136" s="6"/>
      <c r="B136" s="75"/>
      <c r="C136" s="32"/>
      <c r="D136" s="118"/>
      <c r="E136" s="76"/>
      <c r="F136" s="81"/>
      <c r="G136" s="81"/>
    </row>
    <row r="137" spans="1:7" ht="81" customHeight="1">
      <c r="A137" s="6" t="s">
        <v>2</v>
      </c>
      <c r="B137" s="75" t="s">
        <v>291</v>
      </c>
      <c r="C137" s="125" t="s">
        <v>281</v>
      </c>
      <c r="D137" s="118">
        <v>23184100</v>
      </c>
      <c r="E137" s="76">
        <v>18242800</v>
      </c>
      <c r="F137" s="81">
        <v>0</v>
      </c>
      <c r="G137" s="81">
        <v>0</v>
      </c>
    </row>
    <row r="138" spans="1:7" ht="26.25" customHeight="1" hidden="1">
      <c r="A138" s="6" t="s">
        <v>2</v>
      </c>
      <c r="B138" s="75" t="s">
        <v>242</v>
      </c>
      <c r="C138" s="32"/>
      <c r="D138" s="118">
        <v>12177922</v>
      </c>
      <c r="E138" s="76"/>
      <c r="F138" s="81"/>
      <c r="G138" s="81"/>
    </row>
    <row r="139" spans="1:7" s="21" customFormat="1" ht="15">
      <c r="A139" s="6" t="s">
        <v>2</v>
      </c>
      <c r="B139" s="121" t="s">
        <v>254</v>
      </c>
      <c r="C139" s="15" t="s">
        <v>194</v>
      </c>
      <c r="D139" s="118">
        <v>42826005</v>
      </c>
      <c r="E139" s="76">
        <v>13303300</v>
      </c>
      <c r="F139" s="81">
        <v>0</v>
      </c>
      <c r="G139" s="81">
        <v>0</v>
      </c>
    </row>
    <row r="140" spans="1:7" ht="28.5">
      <c r="A140" s="3" t="s">
        <v>2</v>
      </c>
      <c r="B140" s="82" t="s">
        <v>249</v>
      </c>
      <c r="C140" s="42" t="s">
        <v>147</v>
      </c>
      <c r="D140" s="116">
        <f>SUM(D141:D151)</f>
        <v>161887200</v>
      </c>
      <c r="E140" s="72">
        <f>SUM(E141:E151)</f>
        <v>169533950</v>
      </c>
      <c r="F140" s="72">
        <f>SUM(F141:F151)</f>
        <v>169958850</v>
      </c>
      <c r="G140" s="72">
        <f>SUM(G141:G151)</f>
        <v>176281250</v>
      </c>
    </row>
    <row r="141" spans="1:7" ht="32.25" customHeight="1">
      <c r="A141" s="6" t="s">
        <v>2</v>
      </c>
      <c r="B141" s="75" t="s">
        <v>250</v>
      </c>
      <c r="C141" s="15" t="s">
        <v>172</v>
      </c>
      <c r="D141" s="118">
        <v>727300</v>
      </c>
      <c r="E141" s="76">
        <v>708000</v>
      </c>
      <c r="F141" s="76">
        <v>737000</v>
      </c>
      <c r="G141" s="76">
        <v>764800</v>
      </c>
    </row>
    <row r="142" spans="1:7" s="41" customFormat="1" ht="51.75" customHeight="1">
      <c r="A142" s="6" t="s">
        <v>2</v>
      </c>
      <c r="B142" s="75" t="s">
        <v>251</v>
      </c>
      <c r="C142" s="15" t="s">
        <v>195</v>
      </c>
      <c r="D142" s="118">
        <v>107000</v>
      </c>
      <c r="E142" s="76">
        <v>21100</v>
      </c>
      <c r="F142" s="76">
        <v>22100</v>
      </c>
      <c r="G142" s="76">
        <v>22900</v>
      </c>
    </row>
    <row r="143" spans="1:7" ht="15" hidden="1">
      <c r="A143" s="6"/>
      <c r="B143" s="75"/>
      <c r="C143" s="15"/>
      <c r="D143" s="118"/>
      <c r="E143" s="76"/>
      <c r="F143" s="76"/>
      <c r="G143" s="76"/>
    </row>
    <row r="144" spans="1:7" ht="30" hidden="1">
      <c r="A144" s="6" t="s">
        <v>2</v>
      </c>
      <c r="B144" s="75" t="s">
        <v>148</v>
      </c>
      <c r="C144" s="15" t="s">
        <v>196</v>
      </c>
      <c r="D144" s="118"/>
      <c r="E144" s="76"/>
      <c r="F144" s="76"/>
      <c r="G144" s="76"/>
    </row>
    <row r="145" spans="1:7" s="41" customFormat="1" ht="66" customHeight="1" hidden="1">
      <c r="A145" s="6"/>
      <c r="B145" s="75"/>
      <c r="C145" s="15"/>
      <c r="D145" s="118"/>
      <c r="E145" s="76"/>
      <c r="F145" s="76"/>
      <c r="G145" s="76"/>
    </row>
    <row r="146" spans="1:7" ht="64.5" customHeight="1">
      <c r="A146" s="6" t="s">
        <v>2</v>
      </c>
      <c r="B146" s="13" t="s">
        <v>252</v>
      </c>
      <c r="C146" s="32" t="s">
        <v>173</v>
      </c>
      <c r="D146" s="118">
        <v>3258400</v>
      </c>
      <c r="E146" s="76">
        <v>3216800</v>
      </c>
      <c r="F146" s="76">
        <v>3216800</v>
      </c>
      <c r="G146" s="76">
        <v>3216800</v>
      </c>
    </row>
    <row r="147" spans="1:7" ht="48.75" customHeight="1" hidden="1">
      <c r="A147" s="6" t="s">
        <v>2</v>
      </c>
      <c r="B147" s="13" t="s">
        <v>160</v>
      </c>
      <c r="C147" s="32" t="s">
        <v>174</v>
      </c>
      <c r="D147" s="118"/>
      <c r="E147" s="76"/>
      <c r="F147" s="76"/>
      <c r="G147" s="76"/>
    </row>
    <row r="148" spans="1:7" s="41" customFormat="1" ht="45" hidden="1">
      <c r="A148" s="6" t="s">
        <v>2</v>
      </c>
      <c r="B148" s="83" t="s">
        <v>149</v>
      </c>
      <c r="C148" s="32" t="s">
        <v>197</v>
      </c>
      <c r="D148" s="118"/>
      <c r="E148" s="76"/>
      <c r="F148" s="76"/>
      <c r="G148" s="76"/>
    </row>
    <row r="149" spans="1:7" s="41" customFormat="1" ht="15" hidden="1">
      <c r="A149" s="6"/>
      <c r="B149" s="83"/>
      <c r="C149" s="45"/>
      <c r="D149" s="118"/>
      <c r="E149" s="76"/>
      <c r="F149" s="76"/>
      <c r="G149" s="76"/>
    </row>
    <row r="150" spans="1:7" s="41" customFormat="1" ht="63" customHeight="1" hidden="1">
      <c r="A150" s="6"/>
      <c r="B150" s="13"/>
      <c r="C150" s="32"/>
      <c r="D150" s="118"/>
      <c r="E150" s="76"/>
      <c r="F150" s="76"/>
      <c r="G150" s="76"/>
    </row>
    <row r="151" spans="1:7" ht="18.75" customHeight="1">
      <c r="A151" s="6" t="s">
        <v>2</v>
      </c>
      <c r="B151" s="13" t="s">
        <v>253</v>
      </c>
      <c r="C151" s="32" t="s">
        <v>175</v>
      </c>
      <c r="D151" s="118">
        <v>157794500</v>
      </c>
      <c r="E151" s="76">
        <v>165588050</v>
      </c>
      <c r="F151" s="76">
        <v>165982950</v>
      </c>
      <c r="G151" s="76">
        <v>172276750</v>
      </c>
    </row>
    <row r="152" spans="1:7" s="84" customFormat="1" ht="19.5" customHeight="1" hidden="1">
      <c r="A152" s="3" t="s">
        <v>2</v>
      </c>
      <c r="B152" s="82" t="s">
        <v>80</v>
      </c>
      <c r="C152" s="28" t="s">
        <v>150</v>
      </c>
      <c r="D152" s="116">
        <f>D158+D154+D155+D156+D153+D157</f>
        <v>511763.29</v>
      </c>
      <c r="E152" s="72">
        <f>E158+E154+E155+E156+E153+E157</f>
        <v>0</v>
      </c>
      <c r="F152" s="72">
        <f>F158+F154+F155+F156</f>
        <v>0</v>
      </c>
      <c r="G152" s="72">
        <f>G158+G154+G155+G156</f>
        <v>0</v>
      </c>
    </row>
    <row r="153" spans="1:7" s="84" customFormat="1" ht="48" customHeight="1" hidden="1">
      <c r="A153" s="6" t="s">
        <v>2</v>
      </c>
      <c r="B153" s="13" t="s">
        <v>151</v>
      </c>
      <c r="C153" s="32" t="s">
        <v>198</v>
      </c>
      <c r="D153" s="106"/>
      <c r="E153" s="14"/>
      <c r="F153" s="14"/>
      <c r="G153" s="14"/>
    </row>
    <row r="154" spans="1:7" s="41" customFormat="1" ht="47.25" customHeight="1" hidden="1">
      <c r="A154" s="6" t="s">
        <v>2</v>
      </c>
      <c r="B154" s="13" t="s">
        <v>81</v>
      </c>
      <c r="C154" s="32" t="s">
        <v>199</v>
      </c>
      <c r="D154" s="106"/>
      <c r="E154" s="14"/>
      <c r="F154" s="14"/>
      <c r="G154" s="14"/>
    </row>
    <row r="155" spans="1:7" s="41" customFormat="1" ht="63" customHeight="1" hidden="1">
      <c r="A155" s="6" t="s">
        <v>2</v>
      </c>
      <c r="B155" s="13" t="s">
        <v>152</v>
      </c>
      <c r="C155" s="32" t="s">
        <v>200</v>
      </c>
      <c r="D155" s="106"/>
      <c r="E155" s="14"/>
      <c r="F155" s="14"/>
      <c r="G155" s="14"/>
    </row>
    <row r="156" spans="1:7" s="41" customFormat="1" ht="63" customHeight="1" hidden="1">
      <c r="A156" s="6" t="s">
        <v>2</v>
      </c>
      <c r="B156" s="13" t="s">
        <v>153</v>
      </c>
      <c r="C156" s="32" t="s">
        <v>201</v>
      </c>
      <c r="D156" s="106"/>
      <c r="E156" s="14"/>
      <c r="F156" s="14"/>
      <c r="G156" s="14"/>
    </row>
    <row r="157" spans="1:7" s="41" customFormat="1" ht="49.5" customHeight="1" hidden="1">
      <c r="A157" s="6" t="s">
        <v>2</v>
      </c>
      <c r="B157" s="13" t="s">
        <v>154</v>
      </c>
      <c r="C157" s="32" t="s">
        <v>207</v>
      </c>
      <c r="D157" s="106"/>
      <c r="E157" s="14"/>
      <c r="F157" s="14"/>
      <c r="G157" s="14"/>
    </row>
    <row r="158" spans="1:7" s="41" customFormat="1" ht="30" hidden="1">
      <c r="A158" s="6" t="s">
        <v>2</v>
      </c>
      <c r="B158" s="13" t="s">
        <v>243</v>
      </c>
      <c r="C158" s="32" t="s">
        <v>202</v>
      </c>
      <c r="D158" s="118">
        <v>511763.29</v>
      </c>
      <c r="E158" s="76"/>
      <c r="F158" s="76"/>
      <c r="G158" s="76"/>
    </row>
    <row r="159" spans="1:7" s="41" customFormat="1" ht="29.25" customHeight="1">
      <c r="A159" s="3" t="s">
        <v>2</v>
      </c>
      <c r="B159" s="100" t="s">
        <v>244</v>
      </c>
      <c r="C159" s="28" t="s">
        <v>284</v>
      </c>
      <c r="D159" s="116">
        <v>25722.59</v>
      </c>
      <c r="E159" s="72">
        <f>E160</f>
        <v>255000</v>
      </c>
      <c r="F159" s="72">
        <f>F160</f>
        <v>0</v>
      </c>
      <c r="G159" s="72">
        <f>G160</f>
        <v>0</v>
      </c>
    </row>
    <row r="160" spans="1:7" s="41" customFormat="1" ht="34.5" customHeight="1">
      <c r="A160" s="6" t="s">
        <v>2</v>
      </c>
      <c r="B160" s="126" t="s">
        <v>283</v>
      </c>
      <c r="C160" s="32" t="s">
        <v>282</v>
      </c>
      <c r="D160" s="116"/>
      <c r="E160" s="76">
        <v>255000</v>
      </c>
      <c r="F160" s="76">
        <v>0</v>
      </c>
      <c r="G160" s="76">
        <v>0</v>
      </c>
    </row>
    <row r="161" spans="1:7" s="41" customFormat="1" ht="18" customHeight="1">
      <c r="A161" s="3" t="s">
        <v>2</v>
      </c>
      <c r="B161" s="100" t="s">
        <v>245</v>
      </c>
      <c r="C161" s="28" t="s">
        <v>285</v>
      </c>
      <c r="D161" s="116">
        <v>57945.19</v>
      </c>
      <c r="E161" s="72">
        <f>E162</f>
        <v>540000</v>
      </c>
      <c r="F161" s="72">
        <f>F162</f>
        <v>0</v>
      </c>
      <c r="G161" s="72">
        <f>G162</f>
        <v>0</v>
      </c>
    </row>
    <row r="162" spans="1:7" s="41" customFormat="1" ht="15">
      <c r="A162" s="6" t="s">
        <v>2</v>
      </c>
      <c r="B162" s="126" t="s">
        <v>287</v>
      </c>
      <c r="C162" s="32" t="s">
        <v>286</v>
      </c>
      <c r="D162" s="116"/>
      <c r="E162" s="76">
        <v>540000</v>
      </c>
      <c r="F162" s="76">
        <v>0</v>
      </c>
      <c r="G162" s="76">
        <v>0</v>
      </c>
    </row>
    <row r="163" spans="1:7" s="41" customFormat="1" ht="85.5">
      <c r="A163" s="3" t="s">
        <v>2</v>
      </c>
      <c r="B163" s="82" t="s">
        <v>85</v>
      </c>
      <c r="C163" s="28" t="s">
        <v>155</v>
      </c>
      <c r="D163" s="116">
        <f>D164+D165</f>
        <v>25073.97</v>
      </c>
      <c r="E163" s="72">
        <f>E164+E165</f>
        <v>109273.37</v>
      </c>
      <c r="F163" s="72">
        <f>F164+F165</f>
        <v>0</v>
      </c>
      <c r="G163" s="72">
        <f>G164+G165</f>
        <v>0</v>
      </c>
    </row>
    <row r="164" spans="1:7" s="41" customFormat="1" ht="63" customHeight="1">
      <c r="A164" s="6" t="s">
        <v>2</v>
      </c>
      <c r="B164" s="75" t="s">
        <v>288</v>
      </c>
      <c r="C164" s="32" t="s">
        <v>203</v>
      </c>
      <c r="D164" s="118">
        <v>25073.97</v>
      </c>
      <c r="E164" s="76">
        <v>109273.37</v>
      </c>
      <c r="F164" s="76">
        <v>0</v>
      </c>
      <c r="G164" s="76">
        <v>0</v>
      </c>
    </row>
    <row r="165" spans="1:7" s="41" customFormat="1" ht="63" customHeight="1" hidden="1">
      <c r="A165" s="6" t="s">
        <v>2</v>
      </c>
      <c r="B165" s="75" t="s">
        <v>289</v>
      </c>
      <c r="C165" s="32" t="s">
        <v>204</v>
      </c>
      <c r="D165" s="118">
        <v>0</v>
      </c>
      <c r="E165" s="76">
        <v>0</v>
      </c>
      <c r="F165" s="76">
        <v>0</v>
      </c>
      <c r="G165" s="76">
        <v>0</v>
      </c>
    </row>
    <row r="166" spans="1:7" s="41" customFormat="1" ht="42.75" hidden="1">
      <c r="A166" s="3" t="s">
        <v>2</v>
      </c>
      <c r="B166" s="82" t="s">
        <v>86</v>
      </c>
      <c r="C166" s="28" t="s">
        <v>156</v>
      </c>
      <c r="D166" s="116">
        <f>D167</f>
        <v>-165397.84</v>
      </c>
      <c r="E166" s="72">
        <f>E167</f>
        <v>0</v>
      </c>
      <c r="F166" s="72">
        <f>F167</f>
        <v>0</v>
      </c>
      <c r="G166" s="72">
        <f>G167</f>
        <v>0</v>
      </c>
    </row>
    <row r="167" spans="1:7" s="41" customFormat="1" ht="63" customHeight="1">
      <c r="A167" s="6" t="s">
        <v>2</v>
      </c>
      <c r="B167" s="75" t="s">
        <v>292</v>
      </c>
      <c r="C167" s="32" t="s">
        <v>205</v>
      </c>
      <c r="D167" s="118">
        <v>-165397.84</v>
      </c>
      <c r="E167" s="76">
        <v>0</v>
      </c>
      <c r="F167" s="76">
        <v>0</v>
      </c>
      <c r="G167" s="76">
        <v>0</v>
      </c>
    </row>
    <row r="168" spans="1:7" ht="22.5" customHeight="1">
      <c r="A168" s="130" t="s">
        <v>53</v>
      </c>
      <c r="B168" s="130"/>
      <c r="C168" s="130"/>
      <c r="D168" s="116">
        <f>D121+D22</f>
        <v>553911464.746</v>
      </c>
      <c r="E168" s="72">
        <f>E121+E22</f>
        <v>525166411.34999996</v>
      </c>
      <c r="F168" s="72">
        <f>F121+F22</f>
        <v>348651195.51</v>
      </c>
      <c r="G168" s="72">
        <f>G121+G22</f>
        <v>352170971.49</v>
      </c>
    </row>
    <row r="169" ht="15">
      <c r="D169" s="2"/>
    </row>
    <row r="170" spans="3:7" ht="15.75" hidden="1">
      <c r="C170" s="85" t="s">
        <v>157</v>
      </c>
      <c r="D170" s="86">
        <f>D168-D140-D29</f>
        <v>380246871.5400001</v>
      </c>
      <c r="E170" s="86">
        <f>E168-E140-E29</f>
        <v>341679539.28999996</v>
      </c>
      <c r="F170" s="86">
        <f>F168-F140-F29</f>
        <v>164972483.82</v>
      </c>
      <c r="G170" s="86">
        <f>G168-G140-G29</f>
        <v>160490955.15</v>
      </c>
    </row>
    <row r="171" spans="3:7" ht="15.75">
      <c r="C171" s="85"/>
      <c r="D171" s="85"/>
      <c r="E171" s="86"/>
      <c r="F171" s="87"/>
      <c r="G171" s="87"/>
    </row>
    <row r="172" spans="3:7" ht="15.75">
      <c r="C172" s="85"/>
      <c r="D172" s="85"/>
      <c r="E172" s="86"/>
      <c r="F172" s="86"/>
      <c r="G172" s="86"/>
    </row>
    <row r="173" spans="6:7" ht="15">
      <c r="F173" s="88"/>
      <c r="G173" s="88"/>
    </row>
    <row r="175" spans="5:7" ht="15">
      <c r="E175" s="89"/>
      <c r="F175" s="89"/>
      <c r="G175" s="89"/>
    </row>
  </sheetData>
  <sheetProtection/>
  <mergeCells count="8">
    <mergeCell ref="E1:G1"/>
    <mergeCell ref="E8:G8"/>
    <mergeCell ref="A21:B21"/>
    <mergeCell ref="A168:C168"/>
    <mergeCell ref="A17:G17"/>
    <mergeCell ref="A19:B20"/>
    <mergeCell ref="C19:C20"/>
    <mergeCell ref="E19:G19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Оператор</dc:creator>
  <cp:keywords/>
  <dc:description/>
  <cp:lastModifiedBy>Маргарита МВ. Борисова</cp:lastModifiedBy>
  <cp:lastPrinted>2019-04-01T11:16:00Z</cp:lastPrinted>
  <dcterms:created xsi:type="dcterms:W3CDTF">2008-03-24T09:39:44Z</dcterms:created>
  <dcterms:modified xsi:type="dcterms:W3CDTF">2019-04-01T11:16:03Z</dcterms:modified>
  <cp:category/>
  <cp:version/>
  <cp:contentType/>
  <cp:contentStatus/>
</cp:coreProperties>
</file>