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40" yWindow="576" windowWidth="23256" windowHeight="11952" activeTab="2"/>
  </bookViews>
  <sheets>
    <sheet name="Приложение 1" sheetId="1" r:id="rId1"/>
    <sheet name="Приложение 2" sheetId="2" r:id="rId2"/>
    <sheet name="Приложение 3" sheetId="6" r:id="rId3"/>
    <sheet name="Приложение 4" sheetId="4" r:id="rId4"/>
    <sheet name="Приложение 5" sheetId="5" r:id="rId5"/>
  </sheets>
  <definedNames>
    <definedName name="_xlnm._FilterDatabase" localSheetId="3" hidden="1">'Приложение 4'!$B$12:$N$74</definedName>
    <definedName name="_xlnm.Print_Titles" localSheetId="0">'Приложение 1'!$10:$13</definedName>
    <definedName name="_xlnm.Print_Titles" localSheetId="1">'Приложение 2'!$11:$15</definedName>
    <definedName name="_xlnm.Print_Titles" localSheetId="3">'Приложение 4'!$10:$12</definedName>
    <definedName name="_xlnm.Print_Titles" localSheetId="4">'Приложение 5'!$10:$13</definedName>
    <definedName name="_xlnm.Print_Area" localSheetId="0">'Приложение 1'!$A$1:$L$415</definedName>
    <definedName name="_xlnm.Print_Area" localSheetId="1">'Приложение 2'!$A$1:$S$80</definedName>
    <definedName name="_xlnm.Print_Area" localSheetId="2">'Приложение 3'!$A$1:$AC$76</definedName>
    <definedName name="_xlnm.Print_Area" localSheetId="3">'Приложение 4'!$A$1:$N$79</definedName>
    <definedName name="_xlnm.Print_Area" localSheetId="4">'Приложение 5'!$A$1:$R$68</definedName>
  </definedNames>
  <calcPr calcId="144525" forceFullCalc="1"/>
</workbook>
</file>

<file path=xl/calcChain.xml><?xml version="1.0" encoding="utf-8"?>
<calcChain xmlns="http://schemas.openxmlformats.org/spreadsheetml/2006/main">
  <c r="P70" i="6" l="1"/>
  <c r="D70" i="6" s="1"/>
  <c r="O70" i="6"/>
  <c r="E70" i="6"/>
  <c r="N70" i="6" s="1"/>
  <c r="P69" i="6"/>
  <c r="D69" i="6" s="1"/>
  <c r="O69" i="6"/>
  <c r="E69" i="6"/>
  <c r="N69" i="6" s="1"/>
  <c r="P68" i="6"/>
  <c r="D68" i="6" s="1"/>
  <c r="O68" i="6"/>
  <c r="E68" i="6"/>
  <c r="N68" i="6" s="1"/>
  <c r="P67" i="6"/>
  <c r="D67" i="6" s="1"/>
  <c r="O67" i="6"/>
  <c r="E67" i="6"/>
  <c r="N67" i="6" s="1"/>
  <c r="P66" i="6"/>
  <c r="D66" i="6" s="1"/>
  <c r="O66" i="6"/>
  <c r="E66" i="6"/>
  <c r="N66" i="6" s="1"/>
  <c r="P65" i="6"/>
  <c r="D65" i="6" s="1"/>
  <c r="O65" i="6"/>
  <c r="E65" i="6"/>
  <c r="N65" i="6" s="1"/>
  <c r="P64" i="6"/>
  <c r="D64" i="6" s="1"/>
  <c r="O64" i="6"/>
  <c r="E64" i="6"/>
  <c r="N64" i="6" s="1"/>
  <c r="P63" i="6"/>
  <c r="D63" i="6" s="1"/>
  <c r="O63" i="6"/>
  <c r="E63" i="6"/>
  <c r="P62" i="6"/>
  <c r="D62" i="6" s="1"/>
  <c r="O62" i="6"/>
  <c r="E62" i="6"/>
  <c r="N62" i="6" s="1"/>
  <c r="P61" i="6"/>
  <c r="D61" i="6" s="1"/>
  <c r="O61" i="6"/>
  <c r="E61" i="6"/>
  <c r="N61" i="6" s="1"/>
  <c r="P60" i="6"/>
  <c r="D60" i="6" s="1"/>
  <c r="O60" i="6"/>
  <c r="E60" i="6"/>
  <c r="N60" i="6" s="1"/>
  <c r="P59" i="6"/>
  <c r="D59" i="6" s="1"/>
  <c r="O59" i="6"/>
  <c r="E59" i="6"/>
  <c r="N59" i="6" s="1"/>
  <c r="P58" i="6"/>
  <c r="D58" i="6" s="1"/>
  <c r="O58" i="6"/>
  <c r="E58" i="6"/>
  <c r="N58" i="6" s="1"/>
  <c r="P57" i="6"/>
  <c r="D57" i="6" s="1"/>
  <c r="O57" i="6"/>
  <c r="E57" i="6"/>
  <c r="N57" i="6" s="1"/>
  <c r="P56" i="6"/>
  <c r="O56" i="6"/>
  <c r="E56" i="6"/>
  <c r="N56" i="6" s="1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M55" i="6"/>
  <c r="L55" i="6"/>
  <c r="K55" i="6"/>
  <c r="J55" i="6"/>
  <c r="I55" i="6"/>
  <c r="H55" i="6"/>
  <c r="G55" i="6"/>
  <c r="F55" i="6"/>
  <c r="C55" i="6"/>
  <c r="P54" i="6"/>
  <c r="D54" i="6" s="1"/>
  <c r="O54" i="6"/>
  <c r="E54" i="6"/>
  <c r="N54" i="6" s="1"/>
  <c r="P53" i="6"/>
  <c r="D53" i="6" s="1"/>
  <c r="O53" i="6"/>
  <c r="E53" i="6"/>
  <c r="N53" i="6" s="1"/>
  <c r="P52" i="6"/>
  <c r="D52" i="6" s="1"/>
  <c r="O52" i="6"/>
  <c r="E52" i="6"/>
  <c r="N52" i="6" s="1"/>
  <c r="P51" i="6"/>
  <c r="D51" i="6" s="1"/>
  <c r="O51" i="6"/>
  <c r="E51" i="6"/>
  <c r="N51" i="6" s="1"/>
  <c r="P50" i="6"/>
  <c r="D50" i="6" s="1"/>
  <c r="O50" i="6"/>
  <c r="E50" i="6"/>
  <c r="N50" i="6" s="1"/>
  <c r="P49" i="6"/>
  <c r="D49" i="6" s="1"/>
  <c r="O49" i="6"/>
  <c r="E49" i="6"/>
  <c r="N49" i="6" s="1"/>
  <c r="P48" i="6"/>
  <c r="D48" i="6" s="1"/>
  <c r="O48" i="6"/>
  <c r="E48" i="6"/>
  <c r="N48" i="6" s="1"/>
  <c r="P47" i="6"/>
  <c r="D47" i="6" s="1"/>
  <c r="O47" i="6"/>
  <c r="E47" i="6"/>
  <c r="N47" i="6" s="1"/>
  <c r="P46" i="6"/>
  <c r="O46" i="6"/>
  <c r="E46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M45" i="6"/>
  <c r="L45" i="6"/>
  <c r="K45" i="6"/>
  <c r="J45" i="6"/>
  <c r="I45" i="6"/>
  <c r="H45" i="6"/>
  <c r="G45" i="6"/>
  <c r="F45" i="6"/>
  <c r="C45" i="6"/>
  <c r="P44" i="6"/>
  <c r="D44" i="6" s="1"/>
  <c r="O44" i="6"/>
  <c r="P43" i="6"/>
  <c r="D43" i="6" s="1"/>
  <c r="O43" i="6"/>
  <c r="E43" i="6"/>
  <c r="N43" i="6" s="1"/>
  <c r="P42" i="6"/>
  <c r="D42" i="6" s="1"/>
  <c r="O42" i="6"/>
  <c r="N42" i="6"/>
  <c r="P41" i="6"/>
  <c r="D41" i="6" s="1"/>
  <c r="O41" i="6"/>
  <c r="E41" i="6"/>
  <c r="N41" i="6" s="1"/>
  <c r="P40" i="6"/>
  <c r="D40" i="6" s="1"/>
  <c r="O40" i="6"/>
  <c r="E40" i="6"/>
  <c r="N40" i="6" s="1"/>
  <c r="P39" i="6"/>
  <c r="D39" i="6" s="1"/>
  <c r="O39" i="6"/>
  <c r="N39" i="6"/>
  <c r="P38" i="6"/>
  <c r="D38" i="6" s="1"/>
  <c r="O38" i="6"/>
  <c r="E38" i="6"/>
  <c r="N38" i="6" s="1"/>
  <c r="P37" i="6"/>
  <c r="D37" i="6" s="1"/>
  <c r="O37" i="6"/>
  <c r="E37" i="6"/>
  <c r="N37" i="6" s="1"/>
  <c r="P36" i="6"/>
  <c r="O36" i="6"/>
  <c r="E36" i="6"/>
  <c r="N36" i="6" s="1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M35" i="6"/>
  <c r="L35" i="6"/>
  <c r="K35" i="6"/>
  <c r="J35" i="6"/>
  <c r="I35" i="6"/>
  <c r="H35" i="6"/>
  <c r="G35" i="6"/>
  <c r="F35" i="6"/>
  <c r="C35" i="6"/>
  <c r="P34" i="6"/>
  <c r="D34" i="6" s="1"/>
  <c r="O34" i="6"/>
  <c r="E34" i="6"/>
  <c r="N34" i="6" s="1"/>
  <c r="P33" i="6"/>
  <c r="D33" i="6" s="1"/>
  <c r="O33" i="6"/>
  <c r="E33" i="6"/>
  <c r="N33" i="6" s="1"/>
  <c r="P32" i="6"/>
  <c r="D32" i="6" s="1"/>
  <c r="O32" i="6"/>
  <c r="E32" i="6"/>
  <c r="N32" i="6" s="1"/>
  <c r="P31" i="6"/>
  <c r="D31" i="6" s="1"/>
  <c r="O31" i="6"/>
  <c r="E31" i="6"/>
  <c r="N31" i="6" s="1"/>
  <c r="P30" i="6"/>
  <c r="D30" i="6" s="1"/>
  <c r="O30" i="6"/>
  <c r="E30" i="6"/>
  <c r="N30" i="6" s="1"/>
  <c r="P29" i="6"/>
  <c r="D29" i="6" s="1"/>
  <c r="O29" i="6"/>
  <c r="E29" i="6"/>
  <c r="N29" i="6" s="1"/>
  <c r="P28" i="6"/>
  <c r="O28" i="6"/>
  <c r="E28" i="6"/>
  <c r="N28" i="6" s="1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M27" i="6"/>
  <c r="L27" i="6"/>
  <c r="K27" i="6"/>
  <c r="J27" i="6"/>
  <c r="I27" i="6"/>
  <c r="H27" i="6"/>
  <c r="G27" i="6"/>
  <c r="F27" i="6"/>
  <c r="C27" i="6"/>
  <c r="P26" i="6"/>
  <c r="D26" i="6" s="1"/>
  <c r="O26" i="6"/>
  <c r="E26" i="6"/>
  <c r="N26" i="6" s="1"/>
  <c r="P25" i="6"/>
  <c r="D25" i="6" s="1"/>
  <c r="O25" i="6"/>
  <c r="N25" i="6"/>
  <c r="P24" i="6"/>
  <c r="D24" i="6" s="1"/>
  <c r="O24" i="6"/>
  <c r="N24" i="6"/>
  <c r="P23" i="6"/>
  <c r="D23" i="6" s="1"/>
  <c r="O23" i="6"/>
  <c r="E23" i="6"/>
  <c r="N23" i="6" s="1"/>
  <c r="P22" i="6"/>
  <c r="D22" i="6" s="1"/>
  <c r="O22" i="6"/>
  <c r="E22" i="6"/>
  <c r="N22" i="6" s="1"/>
  <c r="P21" i="6"/>
  <c r="D21" i="6" s="1"/>
  <c r="O21" i="6"/>
  <c r="N21" i="6"/>
  <c r="P20" i="6"/>
  <c r="D20" i="6" s="1"/>
  <c r="O20" i="6"/>
  <c r="E20" i="6"/>
  <c r="N20" i="6" s="1"/>
  <c r="P19" i="6"/>
  <c r="D19" i="6" s="1"/>
  <c r="O19" i="6"/>
  <c r="N19" i="6"/>
  <c r="P18" i="6"/>
  <c r="D18" i="6" s="1"/>
  <c r="O18" i="6"/>
  <c r="N18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M17" i="6"/>
  <c r="L17" i="6"/>
  <c r="K17" i="6"/>
  <c r="J17" i="6"/>
  <c r="I17" i="6"/>
  <c r="H17" i="6"/>
  <c r="G17" i="6"/>
  <c r="F17" i="6"/>
  <c r="C17" i="6"/>
  <c r="K16" i="6" l="1"/>
  <c r="W16" i="6"/>
  <c r="H16" i="6"/>
  <c r="S16" i="6"/>
  <c r="T16" i="6"/>
  <c r="X16" i="6"/>
  <c r="AB16" i="6"/>
  <c r="G16" i="6"/>
  <c r="R16" i="6"/>
  <c r="Z16" i="6"/>
  <c r="O55" i="6"/>
  <c r="V16" i="6"/>
  <c r="Q16" i="6"/>
  <c r="U16" i="6"/>
  <c r="P35" i="6"/>
  <c r="P55" i="6"/>
  <c r="L16" i="6"/>
  <c r="AA16" i="6"/>
  <c r="O27" i="6"/>
  <c r="C16" i="6"/>
  <c r="M16" i="6"/>
  <c r="E55" i="6"/>
  <c r="O35" i="6"/>
  <c r="P45" i="6"/>
  <c r="I16" i="6"/>
  <c r="O17" i="6"/>
  <c r="O45" i="6"/>
  <c r="F16" i="6"/>
  <c r="J16" i="6"/>
  <c r="Y16" i="6"/>
  <c r="AC16" i="6"/>
  <c r="P27" i="6"/>
  <c r="D36" i="6"/>
  <c r="D35" i="6" s="1"/>
  <c r="N63" i="6"/>
  <c r="N55" i="6" s="1"/>
  <c r="N27" i="6"/>
  <c r="D28" i="6"/>
  <c r="D27" i="6" s="1"/>
  <c r="P17" i="6"/>
  <c r="D17" i="6"/>
  <c r="E45" i="6"/>
  <c r="N17" i="6"/>
  <c r="N35" i="6"/>
  <c r="D46" i="6"/>
  <c r="D45" i="6" s="1"/>
  <c r="D56" i="6"/>
  <c r="D55" i="6" s="1"/>
  <c r="N46" i="6"/>
  <c r="N45" i="6" s="1"/>
  <c r="O16" i="6" l="1"/>
  <c r="P16" i="6"/>
  <c r="D16" i="6"/>
  <c r="N16" i="6"/>
  <c r="H59" i="4"/>
  <c r="R68" i="5" l="1"/>
  <c r="J68" i="5"/>
  <c r="R67" i="5"/>
  <c r="J67" i="5"/>
  <c r="R66" i="5"/>
  <c r="J66" i="5"/>
  <c r="R65" i="5"/>
  <c r="J65" i="5"/>
  <c r="R64" i="5"/>
  <c r="J64" i="5"/>
  <c r="R63" i="5"/>
  <c r="J63" i="5"/>
  <c r="R62" i="5"/>
  <c r="J62" i="5"/>
  <c r="R61" i="5"/>
  <c r="J61" i="5"/>
  <c r="R60" i="5"/>
  <c r="J60" i="5"/>
  <c r="R59" i="5"/>
  <c r="J59" i="5"/>
  <c r="R58" i="5"/>
  <c r="J58" i="5"/>
  <c r="R57" i="5"/>
  <c r="J57" i="5"/>
  <c r="R56" i="5"/>
  <c r="J56" i="5"/>
  <c r="R55" i="5"/>
  <c r="J55" i="5"/>
  <c r="R54" i="5"/>
  <c r="J54" i="5"/>
  <c r="Q53" i="5"/>
  <c r="P53" i="5"/>
  <c r="O53" i="5"/>
  <c r="N53" i="5"/>
  <c r="M53" i="5"/>
  <c r="L53" i="5"/>
  <c r="K53" i="5"/>
  <c r="I53" i="5"/>
  <c r="H53" i="5"/>
  <c r="G53" i="5"/>
  <c r="F53" i="5"/>
  <c r="E53" i="5"/>
  <c r="D53" i="5"/>
  <c r="C53" i="5"/>
  <c r="R52" i="5"/>
  <c r="J52" i="5"/>
  <c r="R51" i="5"/>
  <c r="J51" i="5"/>
  <c r="R50" i="5"/>
  <c r="J50" i="5"/>
  <c r="R49" i="5"/>
  <c r="J49" i="5"/>
  <c r="R48" i="5"/>
  <c r="J48" i="5"/>
  <c r="R47" i="5"/>
  <c r="J47" i="5"/>
  <c r="R46" i="5"/>
  <c r="J46" i="5"/>
  <c r="R45" i="5"/>
  <c r="J45" i="5"/>
  <c r="R44" i="5"/>
  <c r="J44" i="5"/>
  <c r="Q43" i="5"/>
  <c r="P43" i="5"/>
  <c r="O43" i="5"/>
  <c r="N43" i="5"/>
  <c r="M43" i="5"/>
  <c r="L43" i="5"/>
  <c r="K43" i="5"/>
  <c r="I43" i="5"/>
  <c r="H43" i="5"/>
  <c r="G43" i="5"/>
  <c r="F43" i="5"/>
  <c r="E43" i="5"/>
  <c r="D43" i="5"/>
  <c r="C43" i="5"/>
  <c r="R42" i="5"/>
  <c r="J42" i="5"/>
  <c r="R41" i="5"/>
  <c r="J41" i="5"/>
  <c r="R40" i="5"/>
  <c r="J40" i="5"/>
  <c r="R39" i="5"/>
  <c r="J39" i="5"/>
  <c r="R38" i="5"/>
  <c r="J38" i="5"/>
  <c r="R37" i="5"/>
  <c r="J37" i="5"/>
  <c r="R36" i="5"/>
  <c r="J36" i="5"/>
  <c r="R35" i="5"/>
  <c r="J35" i="5"/>
  <c r="R34" i="5"/>
  <c r="J34" i="5"/>
  <c r="Q33" i="5"/>
  <c r="P33" i="5"/>
  <c r="O33" i="5"/>
  <c r="N33" i="5"/>
  <c r="M33" i="5"/>
  <c r="L33" i="5"/>
  <c r="K33" i="5"/>
  <c r="I33" i="5"/>
  <c r="H33" i="5"/>
  <c r="G33" i="5"/>
  <c r="F33" i="5"/>
  <c r="E33" i="5"/>
  <c r="D33" i="5"/>
  <c r="C33" i="5"/>
  <c r="R32" i="5"/>
  <c r="J32" i="5"/>
  <c r="R31" i="5"/>
  <c r="J31" i="5"/>
  <c r="R30" i="5"/>
  <c r="J30" i="5"/>
  <c r="R29" i="5"/>
  <c r="J29" i="5"/>
  <c r="R28" i="5"/>
  <c r="J28" i="5"/>
  <c r="R27" i="5"/>
  <c r="J27" i="5"/>
  <c r="R26" i="5"/>
  <c r="J26" i="5"/>
  <c r="Q25" i="5"/>
  <c r="P25" i="5"/>
  <c r="O25" i="5"/>
  <c r="N25" i="5"/>
  <c r="M25" i="5"/>
  <c r="L25" i="5"/>
  <c r="K25" i="5"/>
  <c r="I25" i="5"/>
  <c r="H25" i="5"/>
  <c r="G25" i="5"/>
  <c r="F25" i="5"/>
  <c r="E25" i="5"/>
  <c r="D25" i="5"/>
  <c r="C25" i="5"/>
  <c r="R24" i="5"/>
  <c r="J24" i="5"/>
  <c r="R23" i="5"/>
  <c r="J23" i="5"/>
  <c r="R22" i="5"/>
  <c r="J22" i="5"/>
  <c r="R21" i="5"/>
  <c r="J21" i="5"/>
  <c r="R20" i="5"/>
  <c r="J20" i="5"/>
  <c r="R19" i="5"/>
  <c r="J19" i="5"/>
  <c r="R18" i="5"/>
  <c r="J18" i="5"/>
  <c r="R17" i="5"/>
  <c r="J17" i="5"/>
  <c r="R16" i="5"/>
  <c r="J16" i="5"/>
  <c r="Q15" i="5"/>
  <c r="P15" i="5"/>
  <c r="O15" i="5"/>
  <c r="N15" i="5"/>
  <c r="M15" i="5"/>
  <c r="L15" i="5"/>
  <c r="K15" i="5"/>
  <c r="I15" i="5"/>
  <c r="H15" i="5"/>
  <c r="G15" i="5"/>
  <c r="F15" i="5"/>
  <c r="E15" i="5"/>
  <c r="D15" i="5"/>
  <c r="C15" i="5"/>
  <c r="G14" i="5" l="1"/>
  <c r="I14" i="5"/>
  <c r="E14" i="5"/>
  <c r="N14" i="5"/>
  <c r="Q14" i="5"/>
  <c r="C14" i="5"/>
  <c r="J53" i="5"/>
  <c r="R53" i="5"/>
  <c r="J15" i="5"/>
  <c r="J25" i="5"/>
  <c r="J33" i="5"/>
  <c r="R33" i="5"/>
  <c r="K14" i="5"/>
  <c r="O14" i="5"/>
  <c r="R15" i="5"/>
  <c r="F14" i="5"/>
  <c r="M14" i="5"/>
  <c r="R25" i="5"/>
  <c r="D14" i="5"/>
  <c r="H14" i="5"/>
  <c r="R43" i="5"/>
  <c r="L14" i="5"/>
  <c r="P14" i="5"/>
  <c r="J43" i="5"/>
  <c r="J14" i="5" l="1"/>
  <c r="R14" i="5"/>
  <c r="N73" i="4"/>
  <c r="M73" i="4"/>
  <c r="L73" i="4"/>
  <c r="K73" i="4"/>
  <c r="J73" i="4"/>
  <c r="I73" i="4"/>
  <c r="E73" i="4"/>
  <c r="D73" i="4"/>
  <c r="C73" i="4"/>
  <c r="H72" i="4"/>
  <c r="G72" i="4" s="1"/>
  <c r="F72" i="4"/>
  <c r="H71" i="4"/>
  <c r="G71" i="4" s="1"/>
  <c r="F71" i="4"/>
  <c r="H70" i="4"/>
  <c r="G70" i="4" s="1"/>
  <c r="F70" i="4"/>
  <c r="H69" i="4"/>
  <c r="G69" i="4" s="1"/>
  <c r="F69" i="4"/>
  <c r="H68" i="4"/>
  <c r="G68" i="4" s="1"/>
  <c r="F68" i="4"/>
  <c r="H67" i="4"/>
  <c r="G67" i="4" s="1"/>
  <c r="F67" i="4"/>
  <c r="H66" i="4"/>
  <c r="G66" i="4" s="1"/>
  <c r="F66" i="4"/>
  <c r="H65" i="4"/>
  <c r="G65" i="4" s="1"/>
  <c r="F65" i="4"/>
  <c r="H64" i="4"/>
  <c r="G64" i="4" s="1"/>
  <c r="F64" i="4"/>
  <c r="H63" i="4"/>
  <c r="G63" i="4" s="1"/>
  <c r="F63" i="4"/>
  <c r="H62" i="4"/>
  <c r="G62" i="4" s="1"/>
  <c r="F62" i="4"/>
  <c r="H61" i="4"/>
  <c r="G61" i="4" s="1"/>
  <c r="F61" i="4"/>
  <c r="H60" i="4"/>
  <c r="G60" i="4" s="1"/>
  <c r="F60" i="4"/>
  <c r="G59" i="4"/>
  <c r="F59" i="4"/>
  <c r="H58" i="4"/>
  <c r="G58" i="4" s="1"/>
  <c r="F58" i="4"/>
  <c r="N56" i="4"/>
  <c r="M56" i="4"/>
  <c r="L56" i="4"/>
  <c r="K56" i="4"/>
  <c r="J56" i="4"/>
  <c r="I56" i="4"/>
  <c r="E56" i="4"/>
  <c r="D56" i="4"/>
  <c r="C56" i="4"/>
  <c r="H55" i="4"/>
  <c r="G55" i="4" s="1"/>
  <c r="F55" i="4"/>
  <c r="H54" i="4"/>
  <c r="G54" i="4" s="1"/>
  <c r="F54" i="4"/>
  <c r="H53" i="4"/>
  <c r="G53" i="4" s="1"/>
  <c r="F53" i="4"/>
  <c r="H52" i="4"/>
  <c r="G52" i="4" s="1"/>
  <c r="F52" i="4"/>
  <c r="H51" i="4"/>
  <c r="G51" i="4" s="1"/>
  <c r="F51" i="4"/>
  <c r="H50" i="4"/>
  <c r="G50" i="4" s="1"/>
  <c r="F50" i="4"/>
  <c r="H49" i="4"/>
  <c r="G49" i="4" s="1"/>
  <c r="F49" i="4"/>
  <c r="H48" i="4"/>
  <c r="G48" i="4" s="1"/>
  <c r="F48" i="4"/>
  <c r="H47" i="4"/>
  <c r="F47" i="4"/>
  <c r="N45" i="4"/>
  <c r="M45" i="4"/>
  <c r="L45" i="4"/>
  <c r="K45" i="4"/>
  <c r="J45" i="4"/>
  <c r="I45" i="4"/>
  <c r="E45" i="4"/>
  <c r="D45" i="4"/>
  <c r="H44" i="4"/>
  <c r="G44" i="4" s="1"/>
  <c r="F44" i="4"/>
  <c r="H43" i="4"/>
  <c r="G43" i="4" s="1"/>
  <c r="F43" i="4"/>
  <c r="H42" i="4"/>
  <c r="G42" i="4" s="1"/>
  <c r="F42" i="4"/>
  <c r="H41" i="4"/>
  <c r="G41" i="4" s="1"/>
  <c r="F41" i="4"/>
  <c r="H40" i="4"/>
  <c r="G40" i="4" s="1"/>
  <c r="C40" i="4"/>
  <c r="F40" i="4" s="1"/>
  <c r="H39" i="4"/>
  <c r="G39" i="4" s="1"/>
  <c r="F39" i="4"/>
  <c r="H38" i="4"/>
  <c r="G38" i="4" s="1"/>
  <c r="C38" i="4"/>
  <c r="H37" i="4"/>
  <c r="G37" i="4" s="1"/>
  <c r="F37" i="4"/>
  <c r="H36" i="4"/>
  <c r="G36" i="4" s="1"/>
  <c r="F36" i="4"/>
  <c r="N34" i="4"/>
  <c r="M34" i="4"/>
  <c r="L34" i="4"/>
  <c r="K34" i="4"/>
  <c r="J34" i="4"/>
  <c r="I34" i="4"/>
  <c r="E34" i="4"/>
  <c r="D34" i="4"/>
  <c r="C34" i="4"/>
  <c r="H33" i="4"/>
  <c r="G33" i="4" s="1"/>
  <c r="F33" i="4"/>
  <c r="H32" i="4"/>
  <c r="G32" i="4" s="1"/>
  <c r="F32" i="4"/>
  <c r="H31" i="4"/>
  <c r="G31" i="4" s="1"/>
  <c r="F31" i="4"/>
  <c r="H30" i="4"/>
  <c r="G30" i="4" s="1"/>
  <c r="F30" i="4"/>
  <c r="H29" i="4"/>
  <c r="G29" i="4" s="1"/>
  <c r="F29" i="4"/>
  <c r="H28" i="4"/>
  <c r="G28" i="4" s="1"/>
  <c r="F28" i="4"/>
  <c r="H27" i="4"/>
  <c r="G27" i="4" s="1"/>
  <c r="F27" i="4"/>
  <c r="H26" i="4"/>
  <c r="F26" i="4"/>
  <c r="N24" i="4"/>
  <c r="M24" i="4"/>
  <c r="L24" i="4"/>
  <c r="K24" i="4"/>
  <c r="J24" i="4"/>
  <c r="I24" i="4"/>
  <c r="E24" i="4"/>
  <c r="D24" i="4"/>
  <c r="C24" i="4"/>
  <c r="H23" i="4"/>
  <c r="G23" i="4" s="1"/>
  <c r="F23" i="4"/>
  <c r="H22" i="4"/>
  <c r="G22" i="4" s="1"/>
  <c r="F22" i="4"/>
  <c r="H21" i="4"/>
  <c r="G21" i="4" s="1"/>
  <c r="F21" i="4"/>
  <c r="H20" i="4"/>
  <c r="G20" i="4" s="1"/>
  <c r="F20" i="4"/>
  <c r="H19" i="4"/>
  <c r="G19" i="4" s="1"/>
  <c r="F19" i="4"/>
  <c r="H18" i="4"/>
  <c r="G18" i="4" s="1"/>
  <c r="F18" i="4"/>
  <c r="H17" i="4"/>
  <c r="G17" i="4" s="1"/>
  <c r="F17" i="4"/>
  <c r="H16" i="4"/>
  <c r="G16" i="4" s="1"/>
  <c r="F16" i="4"/>
  <c r="H15" i="4"/>
  <c r="F15" i="4"/>
  <c r="H14" i="4"/>
  <c r="G14" i="4" s="1"/>
  <c r="F14" i="4"/>
  <c r="G73" i="4" l="1"/>
  <c r="E74" i="4"/>
  <c r="H34" i="4"/>
  <c r="F24" i="4"/>
  <c r="J74" i="4"/>
  <c r="N74" i="4"/>
  <c r="C45" i="4"/>
  <c r="C74" i="4" s="1"/>
  <c r="L74" i="4"/>
  <c r="H56" i="4"/>
  <c r="F73" i="4"/>
  <c r="I74" i="4"/>
  <c r="M74" i="4"/>
  <c r="F34" i="4"/>
  <c r="D74" i="4"/>
  <c r="K74" i="4"/>
  <c r="F56" i="4"/>
  <c r="H24" i="4"/>
  <c r="G45" i="4"/>
  <c r="F38" i="4"/>
  <c r="F45" i="4" s="1"/>
  <c r="G15" i="4"/>
  <c r="G24" i="4" s="1"/>
  <c r="H45" i="4"/>
  <c r="G47" i="4"/>
  <c r="G56" i="4" s="1"/>
  <c r="H73" i="4"/>
  <c r="G26" i="4"/>
  <c r="G34" i="4" s="1"/>
  <c r="G74" i="4" l="1"/>
  <c r="H74" i="4"/>
  <c r="F74" i="4"/>
  <c r="Q70" i="2" l="1"/>
  <c r="N70" i="2"/>
  <c r="J70" i="2"/>
  <c r="G70" i="2"/>
  <c r="D70" i="2"/>
  <c r="Q69" i="2"/>
  <c r="N69" i="2"/>
  <c r="J69" i="2"/>
  <c r="G69" i="2"/>
  <c r="D69" i="2"/>
  <c r="Q68" i="2"/>
  <c r="N68" i="2"/>
  <c r="J68" i="2"/>
  <c r="G68" i="2"/>
  <c r="D68" i="2"/>
  <c r="Q67" i="2"/>
  <c r="N67" i="2"/>
  <c r="J67" i="2"/>
  <c r="G67" i="2"/>
  <c r="D67" i="2"/>
  <c r="Q66" i="2"/>
  <c r="N66" i="2"/>
  <c r="J66" i="2"/>
  <c r="G66" i="2"/>
  <c r="D66" i="2"/>
  <c r="Q65" i="2"/>
  <c r="N65" i="2"/>
  <c r="J65" i="2"/>
  <c r="G65" i="2"/>
  <c r="D65" i="2"/>
  <c r="Q64" i="2"/>
  <c r="N64" i="2"/>
  <c r="J64" i="2"/>
  <c r="G64" i="2"/>
  <c r="D64" i="2"/>
  <c r="Q63" i="2"/>
  <c r="N63" i="2"/>
  <c r="J63" i="2"/>
  <c r="G63" i="2"/>
  <c r="Q62" i="2"/>
  <c r="N62" i="2"/>
  <c r="J62" i="2"/>
  <c r="G62" i="2"/>
  <c r="D62" i="2"/>
  <c r="Q61" i="2"/>
  <c r="N61" i="2"/>
  <c r="J61" i="2"/>
  <c r="G61" i="2"/>
  <c r="D61" i="2"/>
  <c r="Q60" i="2"/>
  <c r="N60" i="2"/>
  <c r="J60" i="2"/>
  <c r="G60" i="2"/>
  <c r="D60" i="2"/>
  <c r="Q59" i="2"/>
  <c r="N59" i="2"/>
  <c r="J59" i="2"/>
  <c r="G59" i="2"/>
  <c r="D59" i="2"/>
  <c r="Q58" i="2"/>
  <c r="N58" i="2"/>
  <c r="J58" i="2"/>
  <c r="G58" i="2"/>
  <c r="D58" i="2"/>
  <c r="Q57" i="2"/>
  <c r="N57" i="2"/>
  <c r="J57" i="2"/>
  <c r="G57" i="2"/>
  <c r="D57" i="2"/>
  <c r="Q56" i="2"/>
  <c r="N56" i="2"/>
  <c r="J56" i="2"/>
  <c r="G56" i="2"/>
  <c r="D56" i="2"/>
  <c r="S55" i="2"/>
  <c r="R55" i="2"/>
  <c r="P55" i="2"/>
  <c r="O55" i="2"/>
  <c r="M55" i="2"/>
  <c r="L55" i="2"/>
  <c r="K55" i="2"/>
  <c r="I55" i="2"/>
  <c r="H55" i="2"/>
  <c r="F55" i="2"/>
  <c r="E55" i="2"/>
  <c r="C55" i="2"/>
  <c r="Q54" i="2"/>
  <c r="N54" i="2"/>
  <c r="J54" i="2"/>
  <c r="G54" i="2"/>
  <c r="D54" i="2"/>
  <c r="Q53" i="2"/>
  <c r="N53" i="2"/>
  <c r="J53" i="2"/>
  <c r="G53" i="2"/>
  <c r="D53" i="2"/>
  <c r="Q52" i="2"/>
  <c r="N52" i="2"/>
  <c r="J52" i="2"/>
  <c r="G52" i="2"/>
  <c r="D52" i="2"/>
  <c r="Q51" i="2"/>
  <c r="N51" i="2"/>
  <c r="J51" i="2"/>
  <c r="G51" i="2"/>
  <c r="D51" i="2"/>
  <c r="Q50" i="2"/>
  <c r="N50" i="2"/>
  <c r="J50" i="2"/>
  <c r="G50" i="2"/>
  <c r="D50" i="2"/>
  <c r="Q49" i="2"/>
  <c r="N49" i="2"/>
  <c r="J49" i="2"/>
  <c r="G49" i="2"/>
  <c r="D49" i="2"/>
  <c r="Q48" i="2"/>
  <c r="N48" i="2"/>
  <c r="J48" i="2"/>
  <c r="G48" i="2"/>
  <c r="D48" i="2"/>
  <c r="Q47" i="2"/>
  <c r="N47" i="2"/>
  <c r="J47" i="2"/>
  <c r="G47" i="2"/>
  <c r="D47" i="2"/>
  <c r="Q46" i="2"/>
  <c r="N46" i="2"/>
  <c r="J46" i="2"/>
  <c r="G46" i="2"/>
  <c r="D46" i="2"/>
  <c r="S45" i="2"/>
  <c r="R45" i="2"/>
  <c r="P45" i="2"/>
  <c r="O45" i="2"/>
  <c r="M45" i="2"/>
  <c r="L45" i="2"/>
  <c r="K45" i="2"/>
  <c r="I45" i="2"/>
  <c r="H45" i="2"/>
  <c r="F45" i="2"/>
  <c r="E45" i="2"/>
  <c r="C45" i="2"/>
  <c r="Q44" i="2"/>
  <c r="N44" i="2"/>
  <c r="J44" i="2"/>
  <c r="G44" i="2"/>
  <c r="D44" i="2"/>
  <c r="Q43" i="2"/>
  <c r="N43" i="2"/>
  <c r="J43" i="2"/>
  <c r="G43" i="2"/>
  <c r="D43" i="2"/>
  <c r="Q42" i="2"/>
  <c r="N42" i="2"/>
  <c r="J42" i="2"/>
  <c r="G42" i="2"/>
  <c r="D42" i="2"/>
  <c r="Q41" i="2"/>
  <c r="N41" i="2"/>
  <c r="J41" i="2"/>
  <c r="G41" i="2"/>
  <c r="D41" i="2"/>
  <c r="Q40" i="2"/>
  <c r="N40" i="2"/>
  <c r="J40" i="2"/>
  <c r="G40" i="2"/>
  <c r="D40" i="2"/>
  <c r="Q39" i="2"/>
  <c r="N39" i="2"/>
  <c r="J39" i="2"/>
  <c r="G39" i="2"/>
  <c r="D39" i="2"/>
  <c r="Q38" i="2"/>
  <c r="N38" i="2"/>
  <c r="J38" i="2"/>
  <c r="G38" i="2"/>
  <c r="D38" i="2"/>
  <c r="Q37" i="2"/>
  <c r="N37" i="2"/>
  <c r="J37" i="2"/>
  <c r="G37" i="2"/>
  <c r="D37" i="2"/>
  <c r="Q36" i="2"/>
  <c r="N36" i="2"/>
  <c r="J36" i="2"/>
  <c r="G36" i="2"/>
  <c r="D36" i="2"/>
  <c r="S35" i="2"/>
  <c r="R35" i="2"/>
  <c r="P35" i="2"/>
  <c r="O35" i="2"/>
  <c r="M35" i="2"/>
  <c r="L35" i="2"/>
  <c r="K35" i="2"/>
  <c r="I35" i="2"/>
  <c r="H35" i="2"/>
  <c r="F35" i="2"/>
  <c r="E35" i="2"/>
  <c r="C35" i="2"/>
  <c r="Q34" i="2"/>
  <c r="N34" i="2"/>
  <c r="J34" i="2"/>
  <c r="G34" i="2"/>
  <c r="D34" i="2"/>
  <c r="Q33" i="2"/>
  <c r="N33" i="2"/>
  <c r="J33" i="2"/>
  <c r="G33" i="2"/>
  <c r="D33" i="2"/>
  <c r="Q32" i="2"/>
  <c r="N32" i="2"/>
  <c r="J32" i="2"/>
  <c r="G32" i="2"/>
  <c r="D32" i="2"/>
  <c r="Q31" i="2"/>
  <c r="N31" i="2"/>
  <c r="J31" i="2"/>
  <c r="G31" i="2"/>
  <c r="D31" i="2"/>
  <c r="Q30" i="2"/>
  <c r="N30" i="2"/>
  <c r="J30" i="2"/>
  <c r="G30" i="2"/>
  <c r="D30" i="2"/>
  <c r="Q29" i="2"/>
  <c r="N29" i="2"/>
  <c r="J29" i="2"/>
  <c r="G29" i="2"/>
  <c r="D29" i="2"/>
  <c r="Q28" i="2"/>
  <c r="N28" i="2"/>
  <c r="J28" i="2"/>
  <c r="G28" i="2"/>
  <c r="D28" i="2"/>
  <c r="S27" i="2"/>
  <c r="R27" i="2"/>
  <c r="P27" i="2"/>
  <c r="O27" i="2"/>
  <c r="M27" i="2"/>
  <c r="L27" i="2"/>
  <c r="K27" i="2"/>
  <c r="I27" i="2"/>
  <c r="H27" i="2"/>
  <c r="F27" i="2"/>
  <c r="E27" i="2"/>
  <c r="C27" i="2"/>
  <c r="Q26" i="2"/>
  <c r="N26" i="2"/>
  <c r="J26" i="2"/>
  <c r="G26" i="2"/>
  <c r="D26" i="2"/>
  <c r="Q25" i="2"/>
  <c r="N25" i="2"/>
  <c r="J25" i="2"/>
  <c r="G25" i="2"/>
  <c r="D25" i="2"/>
  <c r="Q24" i="2"/>
  <c r="N24" i="2"/>
  <c r="J24" i="2"/>
  <c r="G24" i="2"/>
  <c r="D24" i="2"/>
  <c r="Q23" i="2"/>
  <c r="N23" i="2"/>
  <c r="J23" i="2"/>
  <c r="G23" i="2"/>
  <c r="D23" i="2"/>
  <c r="Q22" i="2"/>
  <c r="N22" i="2"/>
  <c r="J22" i="2"/>
  <c r="G22" i="2"/>
  <c r="D22" i="2"/>
  <c r="Q21" i="2"/>
  <c r="N21" i="2"/>
  <c r="J21" i="2"/>
  <c r="G21" i="2"/>
  <c r="D21" i="2"/>
  <c r="Q20" i="2"/>
  <c r="N20" i="2"/>
  <c r="J20" i="2"/>
  <c r="G20" i="2"/>
  <c r="D20" i="2"/>
  <c r="Q19" i="2"/>
  <c r="N19" i="2"/>
  <c r="J19" i="2"/>
  <c r="G19" i="2"/>
  <c r="D19" i="2"/>
  <c r="Q18" i="2"/>
  <c r="N18" i="2"/>
  <c r="J18" i="2"/>
  <c r="G18" i="2"/>
  <c r="D18" i="2"/>
  <c r="S17" i="2"/>
  <c r="R17" i="2"/>
  <c r="P17" i="2"/>
  <c r="O17" i="2"/>
  <c r="M17" i="2"/>
  <c r="L17" i="2"/>
  <c r="K17" i="2"/>
  <c r="I17" i="2"/>
  <c r="H17" i="2"/>
  <c r="F17" i="2"/>
  <c r="E17" i="2"/>
  <c r="C17" i="2"/>
  <c r="D35" i="2" l="1"/>
  <c r="Q45" i="2"/>
  <c r="G27" i="2"/>
  <c r="G35" i="2"/>
  <c r="R16" i="2"/>
  <c r="O16" i="2"/>
  <c r="M16" i="2"/>
  <c r="F16" i="2"/>
  <c r="D17" i="2"/>
  <c r="I16" i="2"/>
  <c r="Q17" i="2"/>
  <c r="D45" i="2"/>
  <c r="E16" i="2"/>
  <c r="K16" i="2"/>
  <c r="P16" i="2"/>
  <c r="J55" i="2"/>
  <c r="G55" i="2"/>
  <c r="N55" i="2"/>
  <c r="N17" i="2"/>
  <c r="J27" i="2"/>
  <c r="C16" i="2"/>
  <c r="H16" i="2"/>
  <c r="S16" i="2"/>
  <c r="D27" i="2"/>
  <c r="N35" i="2"/>
  <c r="G45" i="2"/>
  <c r="D55" i="2"/>
  <c r="Q55" i="2"/>
  <c r="G17" i="2"/>
  <c r="J35" i="2"/>
  <c r="N45" i="2"/>
  <c r="J45" i="2"/>
  <c r="L16" i="2"/>
  <c r="J17" i="2"/>
  <c r="Q27" i="2"/>
  <c r="N27" i="2"/>
  <c r="Q35" i="2"/>
  <c r="Q16" i="2" l="1"/>
  <c r="D16" i="2"/>
  <c r="G16" i="2"/>
  <c r="J16" i="2"/>
  <c r="N16" i="2"/>
  <c r="F272" i="1"/>
  <c r="J400" i="1" l="1"/>
  <c r="I400" i="1"/>
  <c r="G400" i="1"/>
  <c r="F400" i="1"/>
  <c r="J398" i="1"/>
  <c r="I398" i="1"/>
  <c r="G398" i="1"/>
  <c r="F398" i="1"/>
  <c r="J389" i="1"/>
  <c r="I389" i="1"/>
  <c r="G389" i="1"/>
  <c r="F389" i="1"/>
  <c r="J387" i="1"/>
  <c r="I387" i="1"/>
  <c r="G387" i="1"/>
  <c r="F387" i="1"/>
  <c r="J363" i="1"/>
  <c r="I363" i="1"/>
  <c r="G363" i="1"/>
  <c r="F363" i="1"/>
  <c r="J361" i="1"/>
  <c r="I361" i="1"/>
  <c r="G361" i="1"/>
  <c r="F361" i="1"/>
  <c r="J333" i="1"/>
  <c r="I333" i="1"/>
  <c r="G333" i="1"/>
  <c r="F333" i="1"/>
  <c r="J331" i="1"/>
  <c r="I331" i="1"/>
  <c r="G331" i="1"/>
  <c r="F331" i="1"/>
  <c r="J328" i="1"/>
  <c r="I328" i="1"/>
  <c r="G328" i="1"/>
  <c r="F328" i="1"/>
  <c r="J272" i="1"/>
  <c r="I272" i="1"/>
  <c r="G272" i="1"/>
  <c r="J177" i="1"/>
  <c r="I177" i="1"/>
  <c r="G177" i="1"/>
  <c r="F177" i="1"/>
  <c r="J175" i="1"/>
  <c r="I175" i="1"/>
  <c r="G175" i="1"/>
  <c r="F175" i="1"/>
  <c r="J161" i="1"/>
  <c r="I161" i="1"/>
  <c r="G161" i="1"/>
  <c r="F161" i="1"/>
  <c r="J159" i="1"/>
  <c r="I159" i="1"/>
  <c r="G159" i="1"/>
  <c r="F159" i="1"/>
  <c r="J146" i="1"/>
  <c r="I146" i="1"/>
  <c r="G146" i="1"/>
  <c r="F146" i="1"/>
  <c r="J141" i="1"/>
  <c r="I141" i="1"/>
  <c r="G141" i="1"/>
  <c r="F141" i="1"/>
  <c r="J138" i="1"/>
  <c r="I138" i="1"/>
  <c r="G138" i="1"/>
  <c r="F138" i="1"/>
  <c r="J130" i="1"/>
  <c r="I130" i="1"/>
  <c r="G130" i="1"/>
  <c r="F130" i="1"/>
  <c r="J125" i="1"/>
  <c r="I125" i="1"/>
  <c r="G125" i="1"/>
  <c r="F125" i="1"/>
  <c r="J120" i="1"/>
  <c r="I120" i="1"/>
  <c r="G120" i="1"/>
  <c r="F120" i="1"/>
  <c r="J102" i="1"/>
  <c r="I102" i="1"/>
  <c r="G102" i="1"/>
  <c r="F102" i="1"/>
  <c r="J92" i="1"/>
  <c r="I92" i="1"/>
  <c r="G92" i="1"/>
  <c r="F92" i="1"/>
  <c r="J58" i="1"/>
  <c r="I58" i="1"/>
  <c r="G58" i="1"/>
  <c r="F58" i="1"/>
  <c r="J56" i="1"/>
  <c r="I56" i="1"/>
  <c r="G56" i="1"/>
  <c r="F56" i="1"/>
  <c r="J43" i="1"/>
  <c r="I43" i="1"/>
  <c r="G43" i="1"/>
  <c r="F43" i="1"/>
  <c r="J35" i="1"/>
  <c r="I35" i="1"/>
  <c r="G35" i="1"/>
  <c r="F35" i="1"/>
  <c r="J22" i="1"/>
  <c r="I22" i="1"/>
  <c r="G22" i="1"/>
  <c r="F22" i="1"/>
  <c r="J19" i="1"/>
  <c r="I19" i="1"/>
  <c r="G19" i="1"/>
  <c r="F19" i="1"/>
  <c r="J16" i="1"/>
  <c r="I16" i="1"/>
  <c r="G16" i="1"/>
  <c r="F16" i="1"/>
  <c r="J15" i="1" l="1"/>
  <c r="J14" i="1" s="1"/>
  <c r="F15" i="1"/>
  <c r="F14" i="1" s="1"/>
  <c r="I15" i="1"/>
  <c r="I14" i="1" s="1"/>
  <c r="G15" i="1"/>
  <c r="G14" i="1" s="1"/>
</calcChain>
</file>

<file path=xl/sharedStrings.xml><?xml version="1.0" encoding="utf-8"?>
<sst xmlns="http://schemas.openxmlformats.org/spreadsheetml/2006/main" count="2457" uniqueCount="916">
  <si>
    <t>Перечень многоквартирных домов, признанных аварийными до 1 января 2017 года</t>
  </si>
  <si>
    <t>№ п/п</t>
  </si>
  <si>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</si>
  <si>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</si>
  <si>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</si>
  <si>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</si>
  <si>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>Планируемая дата окончания переселения</t>
  </si>
  <si>
    <t>Площадь застройки многоквартирного дома</t>
  </si>
  <si>
    <t>Информация о формировании земельного участка под аварийным многоквартирным домом</t>
  </si>
  <si>
    <t>площадь земельного участка</t>
  </si>
  <si>
    <t xml:space="preserve">кадастровый номер земельного участка </t>
  </si>
  <si>
    <t>характеристика земельного участка (сформирован под одним домом, не сформирован)</t>
  </si>
  <si>
    <t>год</t>
  </si>
  <si>
    <t>дата</t>
  </si>
  <si>
    <t>площадь, кв.м</t>
  </si>
  <si>
    <t>количество человек</t>
  </si>
  <si>
    <t>кв. м</t>
  </si>
  <si>
    <t xml:space="preserve"> кв.м</t>
  </si>
  <si>
    <t>Всего подлежит переселению в 2019 – 2025 гг.</t>
  </si>
  <si>
    <t>x</t>
  </si>
  <si>
    <t>По программе переселения 2019 – 2025 гг., в рамках которой предусмотрено финансирование за счет средств Фонда, в том числе:</t>
  </si>
  <si>
    <t>Итого по Андреапольский  муниципальный округ</t>
  </si>
  <si>
    <t>Андреаполь</t>
  </si>
  <si>
    <t>г. Андреаполь, ул. Кленовая, д. 16</t>
  </si>
  <si>
    <t>69:01:0070126:39</t>
  </si>
  <si>
    <t>Сформирован под одним домом</t>
  </si>
  <si>
    <t>г. Андреаполь, ул. М.Складская, д. 2</t>
  </si>
  <si>
    <t>69:01:0070238:2</t>
  </si>
  <si>
    <t>Итого по Бежецкий муниципальный район</t>
  </si>
  <si>
    <t>Бежецк</t>
  </si>
  <si>
    <t>г. Бежецк, ул. Вокзальная, д. 28</t>
  </si>
  <si>
    <t>69:37:0070254:9</t>
  </si>
  <si>
    <t>г. Бежецк, ул. Пролетарская, д. 55</t>
  </si>
  <si>
    <t>69:37:0070338:21</t>
  </si>
  <si>
    <t>Белый</t>
  </si>
  <si>
    <t>г. Белый, ул. Гагарина, д. 1б</t>
  </si>
  <si>
    <t>69:03:0090137:11</t>
  </si>
  <si>
    <t>г. Белый, ул. Генерала Латышева, д. 9</t>
  </si>
  <si>
    <t>69:03:0090276:15</t>
  </si>
  <si>
    <t>69:03:0090266:9</t>
  </si>
  <si>
    <t>г. Белый, пер. Детский, д. 1</t>
  </si>
  <si>
    <t>69:03:00901:67:10</t>
  </si>
  <si>
    <t>г. Белый, ул. Доватора, д. 4</t>
  </si>
  <si>
    <t>69:03:0090171:1</t>
  </si>
  <si>
    <t>г. Белый, ул. Кирова, д. 12</t>
  </si>
  <si>
    <t>69:03:0090169:3</t>
  </si>
  <si>
    <t>г. Белый, ул. Ленина, д. 7</t>
  </si>
  <si>
    <t>69:03:0090154:4</t>
  </si>
  <si>
    <t>г. Белый, ул. Льнозаводская, д. 15</t>
  </si>
  <si>
    <t>69:03:00901104:33</t>
  </si>
  <si>
    <t>г. Белый, ул. Льнозаводская, д. 19</t>
  </si>
  <si>
    <t>69:03:00901104:39</t>
  </si>
  <si>
    <t>г. Белый, ул. Октябрьская, д. 65</t>
  </si>
  <si>
    <t>69:03:0090223:4</t>
  </si>
  <si>
    <t>г. Белый, ул. Смирнова, д. 7</t>
  </si>
  <si>
    <t>69:03:0090125:10</t>
  </si>
  <si>
    <t>г. Белый, ул. Шменкеля, д. 18</t>
  </si>
  <si>
    <t>69:03:0090145:9</t>
  </si>
  <si>
    <t>Итого по Бологовский муниципальный район</t>
  </si>
  <si>
    <t>Бологое</t>
  </si>
  <si>
    <t>г. Бологое, ул. Главная, д. 5а</t>
  </si>
  <si>
    <t>69:38:0080714:32</t>
  </si>
  <si>
    <t>г. Бологое, ул. Дачная, д. 10</t>
  </si>
  <si>
    <t>69:38:0081616:15</t>
  </si>
  <si>
    <t>г. Бологое, ул. Кобликова, д. 1</t>
  </si>
  <si>
    <t>69:38:0081211:1</t>
  </si>
  <si>
    <t>69:38:0081234:35</t>
  </si>
  <si>
    <t>г. Бологое, ул. Ленинградская, д. 7</t>
  </si>
  <si>
    <t>69:38:0081308:14</t>
  </si>
  <si>
    <t>г. Бологое, ул. Поддубская, д. 12</t>
  </si>
  <si>
    <t>69:38:0081232:1</t>
  </si>
  <si>
    <t>г. Бологое, ул. Шпалозаводская, д. 10</t>
  </si>
  <si>
    <t>69:38:0080815:1</t>
  </si>
  <si>
    <t>Итого по Вышневолоцкий городской округ</t>
  </si>
  <si>
    <t>Вышний Волочек</t>
  </si>
  <si>
    <t>Не сформирован</t>
  </si>
  <si>
    <t>г. Вышний Волочек, наб. Валентины Терешковой, д. 13а</t>
  </si>
  <si>
    <t>г. Вышний Волочек, ул. Двор ф-ки Пролетарский Авангард, д. 27</t>
  </si>
  <si>
    <t>69:39:0080317:1</t>
  </si>
  <si>
    <t>69:39:0070210:1</t>
  </si>
  <si>
    <t>г. Вышний Волочек, ул. Екатерининская, д. 63</t>
  </si>
  <si>
    <t>69:39:0120428:14</t>
  </si>
  <si>
    <t>г. Вышний Волочек, п. Кирова, д. 4</t>
  </si>
  <si>
    <t>69:39:0260104:1</t>
  </si>
  <si>
    <t>г. Вышний Волочек, п. Кирова, д. 5</t>
  </si>
  <si>
    <t>69:39:0260104:2</t>
  </si>
  <si>
    <t>г. Вышний Волочек, ул. Красных Печатников, д. 128</t>
  </si>
  <si>
    <t>69:39:0120202:2</t>
  </si>
  <si>
    <t>г. Вышний Волочек, ш. Ленинградское, д. 11</t>
  </si>
  <si>
    <t>69:39:0150108:3</t>
  </si>
  <si>
    <t>69:39:0250524:3</t>
  </si>
  <si>
    <t>69:39:0250520:5</t>
  </si>
  <si>
    <t>69:39:0120402:7</t>
  </si>
  <si>
    <t>Кимры</t>
  </si>
  <si>
    <t>г. Кимры, ул. Пушкина, д. 44/8</t>
  </si>
  <si>
    <t>69:42:0070549:9</t>
  </si>
  <si>
    <t>Ржев</t>
  </si>
  <si>
    <t>г. Ржев, ул. Бехтерева, д. 75/13</t>
  </si>
  <si>
    <t>69:46:0070260</t>
  </si>
  <si>
    <t>г. Ржев, ул. Волжская, д. 9</t>
  </si>
  <si>
    <t>69:46:0070192:12</t>
  </si>
  <si>
    <t>г. Ржев, ул. Грацинского, д. 6</t>
  </si>
  <si>
    <t>69:46:0090753:2</t>
  </si>
  <si>
    <t>г. Ржев, ул. Грацинского, д. 20</t>
  </si>
  <si>
    <t>69:46:0090777:5</t>
  </si>
  <si>
    <t>г. Ржев, ул. Декабристов, д. 56</t>
  </si>
  <si>
    <t>69:46:0090765:6</t>
  </si>
  <si>
    <t>г. Ржев, ул. Калинина, д. 10/24</t>
  </si>
  <si>
    <t>69:46:0090740:5</t>
  </si>
  <si>
    <t>г. Ржев, ул. Калинина, д. 60</t>
  </si>
  <si>
    <t>69:46:0090773:3</t>
  </si>
  <si>
    <t>г. Ржев, ул. Кривощапова, д. 5</t>
  </si>
  <si>
    <t>69:46:0090762:44</t>
  </si>
  <si>
    <t>г. Ржев, ул. Лесозаводская, д. 3</t>
  </si>
  <si>
    <t>г. Ржев, ул. Матросова, д. 13</t>
  </si>
  <si>
    <t>69:46:0080343:2</t>
  </si>
  <si>
    <t>г. Ржев, ул. Народная, д. 43/10</t>
  </si>
  <si>
    <t>69:46:0090822:11</t>
  </si>
  <si>
    <t>г. Ржев, ул. Партизанская, д. 28</t>
  </si>
  <si>
    <t>69:46:0090763</t>
  </si>
  <si>
    <t>г. Ржев, ул. Пархоменко, д. 2</t>
  </si>
  <si>
    <t>69:46:0080333:27</t>
  </si>
  <si>
    <t>г. Ржев, ул. Пархоменко, д. 11</t>
  </si>
  <si>
    <t>г. Ржев, ул. Паши Савельевой, д. 14а</t>
  </si>
  <si>
    <t>69:46:0090131:10</t>
  </si>
  <si>
    <t>г. Ржев, наб. Пушкинская, д. 17а</t>
  </si>
  <si>
    <t>г. Ржев, ул. Рабочая, д. 1</t>
  </si>
  <si>
    <t>69:46:0070213:1</t>
  </si>
  <si>
    <t>г. Ржев, ул. Рижская, д. 16</t>
  </si>
  <si>
    <t>г. Ржев, пер. Рижский 1-й, д. 2</t>
  </si>
  <si>
    <t>г. Ржев, ул. Смольная, д. 20</t>
  </si>
  <si>
    <t>69:46:0090749:8</t>
  </si>
  <si>
    <t>г. Ржев, ул. Соколова, д. 38/138</t>
  </si>
  <si>
    <t>69:46:0090818:10</t>
  </si>
  <si>
    <t>г. Ржев, ул. Солнечная, д. 47/1</t>
  </si>
  <si>
    <t>г. Ржев, ул. Чернышевского, д. 5</t>
  </si>
  <si>
    <t>69:46:0090703:6</t>
  </si>
  <si>
    <t>г. Ржев, ул. Чернышевского, д. 7</t>
  </si>
  <si>
    <t>69:46:0090703:7</t>
  </si>
  <si>
    <t>г. Ржев, ул. Чернышевского, д. 9</t>
  </si>
  <si>
    <t>69:46:0090703:8</t>
  </si>
  <si>
    <t>г. Ржев, ул. Чернышевского, д. 12</t>
  </si>
  <si>
    <t>69:46:0090709:2</t>
  </si>
  <si>
    <t>г. Ржев, ул. Чернышевского, д. 14</t>
  </si>
  <si>
    <t>69:46:0090708:3</t>
  </si>
  <si>
    <t>г. Ржев, ул. Чернышевского, д. 18</t>
  </si>
  <si>
    <t>69:46:0090711:2</t>
  </si>
  <si>
    <t>г. Ржев, ул. Щорса, д. 5</t>
  </si>
  <si>
    <t>г. Ржев, ул. Щорса, д. 6</t>
  </si>
  <si>
    <t>69:36:0080334:7</t>
  </si>
  <si>
    <t>г. Ржев, ул. Щорса, д. 11</t>
  </si>
  <si>
    <t>69:46:0080341:3</t>
  </si>
  <si>
    <t>г. Ржев, ул. Щорса, д. 13</t>
  </si>
  <si>
    <t>69:46:0080341:4</t>
  </si>
  <si>
    <t>Тверь</t>
  </si>
  <si>
    <t>69:40:0200077:46</t>
  </si>
  <si>
    <t>69:40:0200077:30</t>
  </si>
  <si>
    <t>г. Тверь, ш. Волоколамское, д. 39</t>
  </si>
  <si>
    <t>69:40:0300299:7</t>
  </si>
  <si>
    <t>г. Тверь, п. Городское торфопредприятие 2-е, д. 9</t>
  </si>
  <si>
    <t>69:40:0300060:26</t>
  </si>
  <si>
    <t>г. Тверь, ул. Жореса, д. 23</t>
  </si>
  <si>
    <t>69:40:0100236:12</t>
  </si>
  <si>
    <t>г. Тверь, п. Лоцманенко, д. 17</t>
  </si>
  <si>
    <t>69:40:0300282:5</t>
  </si>
  <si>
    <t>г. Тверь, ул. Поселковая 1-я, д. 8</t>
  </si>
  <si>
    <t>69:40:0100216:18</t>
  </si>
  <si>
    <t>г. Тверь, ул. Поселковая 1-я, д. 8, к. а</t>
  </si>
  <si>
    <t>69:40:0100216:19</t>
  </si>
  <si>
    <t>Торжок</t>
  </si>
  <si>
    <t>г. Торжок, ул. Бакунина, д. 37</t>
  </si>
  <si>
    <t>69:47:0130203:3</t>
  </si>
  <si>
    <t>г. Торжок, ул. Вокзальная, д. 16</t>
  </si>
  <si>
    <t>69:47:0130322:5</t>
  </si>
  <si>
    <t>г. Торжок, ул. Вокзальная, д. 20</t>
  </si>
  <si>
    <t>69:47:0130322:6</t>
  </si>
  <si>
    <t>г. Торжок, ул. Вокзальная, д. 25</t>
  </si>
  <si>
    <t>69:47:0130510:3</t>
  </si>
  <si>
    <t>г. Торжок, ул. Демьяна Бедного, д. 21</t>
  </si>
  <si>
    <t>69:47:012111:22</t>
  </si>
  <si>
    <t>г. Торжок, ш. Калининское, д. 28</t>
  </si>
  <si>
    <t>69:47:0170203:9</t>
  </si>
  <si>
    <t>г. Торжок, ул. Красный городок, д. 18</t>
  </si>
  <si>
    <t>69:47:0130316:1</t>
  </si>
  <si>
    <t>г. Торжок, ш. Ленинградское, д. 1</t>
  </si>
  <si>
    <t>69:47:0100104:1</t>
  </si>
  <si>
    <t>г. Торжок, ш. Ленинградское, д. 23</t>
  </si>
  <si>
    <t>69:47:0100106:1</t>
  </si>
  <si>
    <t>г. Торжок, ул. Лермонтова, д. 1</t>
  </si>
  <si>
    <t>69:47:0130312:5</t>
  </si>
  <si>
    <t>г. Торжок, ул. Луначарского, д. 53</t>
  </si>
  <si>
    <t>69:47:0130128:17</t>
  </si>
  <si>
    <t>г. Торжок, наб. Новгородская, д. 5</t>
  </si>
  <si>
    <t>69:47:0130133:2</t>
  </si>
  <si>
    <t>г. Торжок, ул. Пролетарская, д. 12</t>
  </si>
  <si>
    <t>69:47:0130311:6</t>
  </si>
  <si>
    <t>г. Торжок, ул. Стадионная, д. 5</t>
  </si>
  <si>
    <t>69:47:0130513:19</t>
  </si>
  <si>
    <t>г. Торжок, ул. Степана Разина, д. 1</t>
  </si>
  <si>
    <t>69:47:0130318:8</t>
  </si>
  <si>
    <t>г. Торжок, ул. Степана Разина, д. 74</t>
  </si>
  <si>
    <t>69:47:0130401:13</t>
  </si>
  <si>
    <t>г. Торжок, наб. Тверецкая, д. 6\7</t>
  </si>
  <si>
    <t>69:47:0130501:6 69:47:0130501:7</t>
  </si>
  <si>
    <t>Итого по Жарковский муниципальный район</t>
  </si>
  <si>
    <t>Жарковский</t>
  </si>
  <si>
    <t>69:07:0070120:2</t>
  </si>
  <si>
    <t>69:07:0070224:5</t>
  </si>
  <si>
    <t>69:07:0070239:4</t>
  </si>
  <si>
    <t>69:07:0070239:30</t>
  </si>
  <si>
    <t>Зубцов</t>
  </si>
  <si>
    <t>г. Зубцов, ул. Декабристов, д. 12/11</t>
  </si>
  <si>
    <t>г. Зубцов, ул. Декабристов, д. 26</t>
  </si>
  <si>
    <t>69:09:0070223:121</t>
  </si>
  <si>
    <t>г. Зубцов, ул. Имени Павлова, д. 16/10</t>
  </si>
  <si>
    <t>69:09:0070302:6</t>
  </si>
  <si>
    <t>г. Зубцов, ул. Льнозаводская, д. 17а</t>
  </si>
  <si>
    <t>Итого по Калининский муниципальный район</t>
  </si>
  <si>
    <t>д. Полубратово, ул. Центральная, д. 6</t>
  </si>
  <si>
    <t>Орша</t>
  </si>
  <si>
    <t>69:10:0161905:60</t>
  </si>
  <si>
    <t>69:10:0161905:59</t>
  </si>
  <si>
    <t>69:10:0161905:54</t>
  </si>
  <si>
    <t>69:10:0161905:55</t>
  </si>
  <si>
    <t>69:10:0161906:4</t>
  </si>
  <si>
    <t>69:10:0161906:5</t>
  </si>
  <si>
    <t>Итого по Калязинский муниципальный район</t>
  </si>
  <si>
    <t>Калязин</t>
  </si>
  <si>
    <t>г. Калязин, ул. Володарского, д. 7</t>
  </si>
  <si>
    <t>69:11:0070330:4</t>
  </si>
  <si>
    <t>69:11:0070393:8</t>
  </si>
  <si>
    <t>Итого по Кашинский городской округ</t>
  </si>
  <si>
    <t>69:12:0160101:125</t>
  </si>
  <si>
    <t>Кашин</t>
  </si>
  <si>
    <t>г. Кашин, ул. Карла Маркса, д. 57/2</t>
  </si>
  <si>
    <t>69:41:0010421:3</t>
  </si>
  <si>
    <t>г. Кашин, тер. Льнозавода, д. 1</t>
  </si>
  <si>
    <t>не заполнено</t>
  </si>
  <si>
    <t>г. Кашин, наб. Южная, д. 39</t>
  </si>
  <si>
    <t>69:41:0010349:8</t>
  </si>
  <si>
    <t>Итого по Конаковский муниципальный район</t>
  </si>
  <si>
    <t>Козлово</t>
  </si>
  <si>
    <t>69:15:0230110:25</t>
  </si>
  <si>
    <t>Конаково</t>
  </si>
  <si>
    <t>г. Конаково, ул. Жилкооп, д. 8</t>
  </si>
  <si>
    <t>69:43:0070401:440</t>
  </si>
  <si>
    <t>г. Конаково, ул. Жилкооп, д. 9</t>
  </si>
  <si>
    <t>69:43:0070401:438</t>
  </si>
  <si>
    <t>г. Конаково, ул. Жилкооп, д. 10</t>
  </si>
  <si>
    <t>69:43:0070401:445</t>
  </si>
  <si>
    <t>г. Конаково, ул. Жилкооп, д. 11</t>
  </si>
  <si>
    <t>69:43:0070401:439</t>
  </si>
  <si>
    <t>г. Конаково, ул. Жилкооп, д. 13</t>
  </si>
  <si>
    <t>69:43:0070401:441</t>
  </si>
  <si>
    <t>г. Конаково, ул. Жилкооп, д. 16</t>
  </si>
  <si>
    <t>69:43:0070401:442</t>
  </si>
  <si>
    <t>г. Конаково, ул. Первомайская, д. 54</t>
  </si>
  <si>
    <t>69:15:0:0:1-1765:0001/А</t>
  </si>
  <si>
    <t>Редкино</t>
  </si>
  <si>
    <t>69:15:0160619:9</t>
  </si>
  <si>
    <t>п. Приозерный, ул. Ленинская, д. 11</t>
  </si>
  <si>
    <t>Максатиха</t>
  </si>
  <si>
    <t>69:20:0070129:41</t>
  </si>
  <si>
    <t>69:20:0070102:59</t>
  </si>
  <si>
    <t>69:20:0070142:22</t>
  </si>
  <si>
    <t>69:20:0070125:48</t>
  </si>
  <si>
    <t>69:20:0070154:57</t>
  </si>
  <si>
    <t>69:20:0070140:10</t>
  </si>
  <si>
    <t>69:20:0070129:26</t>
  </si>
  <si>
    <t>69:20:0070140:22</t>
  </si>
  <si>
    <t>69:20:0070140:9</t>
  </si>
  <si>
    <t>69:20:0070140:3</t>
  </si>
  <si>
    <t>69:20:0070151:44</t>
  </si>
  <si>
    <t>69:20:0070165:5</t>
  </si>
  <si>
    <t>69:20:0070131:27</t>
  </si>
  <si>
    <t>Молоково</t>
  </si>
  <si>
    <t>Итого по Нелидовский городской округ</t>
  </si>
  <si>
    <t>д. Березовка, ул. Юбилейная, д. 6</t>
  </si>
  <si>
    <t>69:44:0070263:6</t>
  </si>
  <si>
    <t>д. Верхнее Заборье, ул. Лесная, д. 2</t>
  </si>
  <si>
    <t>д. Кривцово, ул. Северная, д. 5а</t>
  </si>
  <si>
    <t>д. Малое Чернецово, д. 5</t>
  </si>
  <si>
    <t>д. Монино, ул. Набережная, д. 12</t>
  </si>
  <si>
    <t>д. Новоникольское, ул. Мира, д. 13</t>
  </si>
  <si>
    <t>д. Новоникольское, ул. Мира, д. 18</t>
  </si>
  <si>
    <t>д Новоселки</t>
  </si>
  <si>
    <t>д. Новоселки, ул. Мира, д. 6</t>
  </si>
  <si>
    <t>д. Новоселки, ул. Центральная, д. 16</t>
  </si>
  <si>
    <t>д. Селы, ул. Центральная, д. 1</t>
  </si>
  <si>
    <t>д. Селы, ул. Центральная, д. 2</t>
  </si>
  <si>
    <t>д. Семеновское, ул. Зелёная, д. 2</t>
  </si>
  <si>
    <t>д. Семеновское, ул. Новая, д. 1</t>
  </si>
  <si>
    <t>Нелидово</t>
  </si>
  <si>
    <t>г. Нелидово, ул. Герцена, д. 1</t>
  </si>
  <si>
    <t>69:44:008 05 51:10</t>
  </si>
  <si>
    <t>г. Нелидово, ул. Герцена, д. 7</t>
  </si>
  <si>
    <t>69:44:0080551:13</t>
  </si>
  <si>
    <t>г. Нелидово, ул. Герцена, д. 9</t>
  </si>
  <si>
    <t>69:44:0080551:14</t>
  </si>
  <si>
    <t>г. Нелидово, пер. Горького, д. 1</t>
  </si>
  <si>
    <t>69:44:0080541:25</t>
  </si>
  <si>
    <t>г. Нелидово, ул. Куйбышева, д. 33</t>
  </si>
  <si>
    <t>69:44:0080535:18</t>
  </si>
  <si>
    <t>г. Нелидово, ул. Куйбышева, д. 43</t>
  </si>
  <si>
    <t>69:44:0080551:5</t>
  </si>
  <si>
    <t>г. Нелидово, ул. Куйбышева, д. 45</t>
  </si>
  <si>
    <t>69:44:0080551:6</t>
  </si>
  <si>
    <t>г. Нелидово, ул. Куйбышева, д. 47</t>
  </si>
  <si>
    <t>69:44:0080551:7</t>
  </si>
  <si>
    <t>г. Нелидово, ул. Куйбышева, д. 48</t>
  </si>
  <si>
    <t>69:44:0080533:7</t>
  </si>
  <si>
    <t>г. Нелидово, ул. Куйбышева, д. 49</t>
  </si>
  <si>
    <t>69:44:0080551:8</t>
  </si>
  <si>
    <t>г. Нелидово, ул. Куйбышева, д. 51</t>
  </si>
  <si>
    <t>69:44:0080551:9</t>
  </si>
  <si>
    <t>г. Нелидово, ул. Куйбышева, д. 66</t>
  </si>
  <si>
    <t>69:44:0080550:11</t>
  </si>
  <si>
    <t>г. Нелидово, ул. Куйбышева, д. 70</t>
  </si>
  <si>
    <t>69:44:0080550:9</t>
  </si>
  <si>
    <t>г. Нелидово, ул. Куйбышева, д. 76</t>
  </si>
  <si>
    <t>69:44:0080550:4</t>
  </si>
  <si>
    <t>г. Нелидово, ул. Матросова, д. 3</t>
  </si>
  <si>
    <t>69:44:0080540:12</t>
  </si>
  <si>
    <t>г. Нелидово, ул. Матросова, д. 5</t>
  </si>
  <si>
    <t>69:44:0080540:11</t>
  </si>
  <si>
    <t>г. Нелидово, ул. Матросова, д. 7</t>
  </si>
  <si>
    <t>69:44:0080540:10</t>
  </si>
  <si>
    <t>г. Нелидово, ул. Матросова, д. 9</t>
  </si>
  <si>
    <t>69:44:0080540:8</t>
  </si>
  <si>
    <t>г. Нелидово, ул. Матросова, д. 11</t>
  </si>
  <si>
    <t>69:44:0080540:7</t>
  </si>
  <si>
    <t>г. Нелидово, ул. Матросова, д. 12</t>
  </si>
  <si>
    <t>69:44:0080541:21</t>
  </si>
  <si>
    <t>г. Нелидово, пер. Мира, д. 1</t>
  </si>
  <si>
    <t>69:44:0080540:26</t>
  </si>
  <si>
    <t>г. Нелидово, пер. Мира, д. 2</t>
  </si>
  <si>
    <t>69:44:0080540:27</t>
  </si>
  <si>
    <t>г. Нелидово, пер. Мира, д. 4</t>
  </si>
  <si>
    <t>69:44:0080540:29</t>
  </si>
  <si>
    <t>г. Нелидово, пер. Мира, д. 5</t>
  </si>
  <si>
    <t>69:44:0080540:30</t>
  </si>
  <si>
    <t>г. Нелидово, ул. Мира, д. 13</t>
  </si>
  <si>
    <t>69:44:0080540:6</t>
  </si>
  <si>
    <t>г. Нелидово, ул. Мира, д. 15</t>
  </si>
  <si>
    <t>69:44:0080540:05</t>
  </si>
  <si>
    <t>г. Нелидово, ул. Мира, д. 17</t>
  </si>
  <si>
    <t>69:44:0080540:4</t>
  </si>
  <si>
    <t>г. Нелидово, ул. Нахимова, д. 5</t>
  </si>
  <si>
    <t>69:44:0080545:11</t>
  </si>
  <si>
    <t>г. Нелидово, ул. Пархоменко, д. 1</t>
  </si>
  <si>
    <t>69:44:0080313</t>
  </si>
  <si>
    <t>г. Нелидово, ул. Пархоменко, д. 4а</t>
  </si>
  <si>
    <t>69:44:0080318:6</t>
  </si>
  <si>
    <t>г. Нелидово, ул. Пархоменко, д. 9</t>
  </si>
  <si>
    <t>69:44:0080313:7</t>
  </si>
  <si>
    <t>г. Нелидово, ул. Пархоменко, д. 14</t>
  </si>
  <si>
    <t>69:44:0080319:3</t>
  </si>
  <si>
    <t>г. Нелидово, ул. Пархоменко, д. 16</t>
  </si>
  <si>
    <t>69:44:0080319:1</t>
  </si>
  <si>
    <t>69:44:0080531:23</t>
  </si>
  <si>
    <t>г. Нелидово, ул. Пионерская, д. 8</t>
  </si>
  <si>
    <t>69:44:0070106:5</t>
  </si>
  <si>
    <t>г. Нелидово, ул. Победы, д. 8</t>
  </si>
  <si>
    <t>69:44:0080612:6</t>
  </si>
  <si>
    <t>г. Нелидово, ул. Пролетарская, д. 13</t>
  </si>
  <si>
    <t>69:44:0080604:7</t>
  </si>
  <si>
    <t>г. Нелидово, ул. Пролетарская, д. 17</t>
  </si>
  <si>
    <t>69:44:0080604:5</t>
  </si>
  <si>
    <t>69:44:0080602:21</t>
  </si>
  <si>
    <t>69:44:0080602</t>
  </si>
  <si>
    <t>69:44:0080602:25</t>
  </si>
  <si>
    <t>г. Нелидово, ул. Пугачева, д. 3а</t>
  </si>
  <si>
    <t>г. Нелидово, пер. Пугачева, д. 5</t>
  </si>
  <si>
    <t>69:44:009 01 04:21</t>
  </si>
  <si>
    <t>г. Нелидово, ул. Пятницкая, д. 3</t>
  </si>
  <si>
    <t>69:44:0070104:11</t>
  </si>
  <si>
    <t>г. Нелидово, ул. Пятницкая, д. 4а</t>
  </si>
  <si>
    <t>69:44:0090104:10</t>
  </si>
  <si>
    <t>г. Нелидово, ул. Рабочая, д. 7</t>
  </si>
  <si>
    <t>69:44:0070106:2</t>
  </si>
  <si>
    <t>г. Нелидово, ул. Рабочая, д. 21</t>
  </si>
  <si>
    <t>69:44:0070105:3</t>
  </si>
  <si>
    <t>г. Нелидово, ул. Свердлова, д. 2</t>
  </si>
  <si>
    <t>69:44:0070202:3</t>
  </si>
  <si>
    <t>г. Нелидово, ул. Советская, д. 10</t>
  </si>
  <si>
    <t>69:44:0080541:11</t>
  </si>
  <si>
    <t>г. Нелидово, ул. Советская, д. 39</t>
  </si>
  <si>
    <t>69:44:0080604:15</t>
  </si>
  <si>
    <t>г. Нелидово, ул. Строителей, д. 4</t>
  </si>
  <si>
    <t>69:44:0080540:20</t>
  </si>
  <si>
    <t>г. Нелидово, ул. Строителей, д. 6</t>
  </si>
  <si>
    <t>69:44:0080540:21</t>
  </si>
  <si>
    <t>г. Нелидово, ул. Толбухина, д. 5</t>
  </si>
  <si>
    <t>69:44:0080313:2</t>
  </si>
  <si>
    <t>г. Нелидово, ул. Толбухина, д. 9</t>
  </si>
  <si>
    <t>69:44:080318:0002</t>
  </si>
  <si>
    <t>г. Нелидово, ул. Черняховского, д. 11</t>
  </si>
  <si>
    <t>69:44:0080318:5</t>
  </si>
  <si>
    <t>г. Нелидово, ул. Черняховского, д. 14</t>
  </si>
  <si>
    <t>69:44:0080318:9</t>
  </si>
  <si>
    <t>69:44:0080528:22</t>
  </si>
  <si>
    <t>п. Бутаки, ул. Зелёная, д. 2</t>
  </si>
  <si>
    <t>п. Ильюшино, д. 7</t>
  </si>
  <si>
    <t>п. Копейки, ул. Приречная, д. 15</t>
  </si>
  <si>
    <t>п. Копейки, ул. Приречная, д. 20</t>
  </si>
  <si>
    <t>п. Межа, ул. Комсомольская, д. 3</t>
  </si>
  <si>
    <t>п. Межа, ул. Советская, д. 9</t>
  </si>
  <si>
    <t>п. Южный, ул. Космонавтов, д. 4</t>
  </si>
  <si>
    <t>п. Южный, ул. Космонавтов, д. 6</t>
  </si>
  <si>
    <t>п. Южный, ул. Мелиораторов, д. 1/7</t>
  </si>
  <si>
    <t>п. Южный, ул. Мелиораторов, д. 5</t>
  </si>
  <si>
    <t>п. Южный, ул. Мелиораторов, д. 7а</t>
  </si>
  <si>
    <t>п. Южный, ул. Мелиораторов, д. 13</t>
  </si>
  <si>
    <t>п. Южный, пер. Молодежный, д. 5</t>
  </si>
  <si>
    <t>п. Южный, пер. Молодежный, д. 6</t>
  </si>
  <si>
    <t>п. Южный, ул. Моторная, д. 10</t>
  </si>
  <si>
    <t>п. Южный, ул. Моторная, д. 12</t>
  </si>
  <si>
    <t>п. Южный, ул. Моторная, д. 16</t>
  </si>
  <si>
    <t>п. Южный, ул. Моторная, д. 18</t>
  </si>
  <si>
    <t>п. Южный, ул. Пионерская, д. 2</t>
  </si>
  <si>
    <t>п. Южный, пер. Спортивный, д. 3</t>
  </si>
  <si>
    <t>п. Южный, пер. Спортивный, д. 6</t>
  </si>
  <si>
    <t>п. Южный, ул. Фестивальная, д. 21</t>
  </si>
  <si>
    <t>Итого по Осташковский городской округ</t>
  </si>
  <si>
    <t>Осташков</t>
  </si>
  <si>
    <t>г. Осташков, ул. 112 км, д. 12</t>
  </si>
  <si>
    <t>г. Осташков, пер. 1-й Путейский, д. 20</t>
  </si>
  <si>
    <t>69:45:0080240:1</t>
  </si>
  <si>
    <t>г. Осташков, ул. Володарского, д. 10</t>
  </si>
  <si>
    <t>69:45:0080106:30</t>
  </si>
  <si>
    <t>г. Осташков, ул. Володарского, д. 25, стр. а</t>
  </si>
  <si>
    <t>г. Осташков, ул. Володарского, д. 41</t>
  </si>
  <si>
    <t>69:45:0080126:23</t>
  </si>
  <si>
    <t>г. Осташков, ул. Гагарина, д. 60</t>
  </si>
  <si>
    <t>69:45:0080146:409</t>
  </si>
  <si>
    <t>г. Осташков, ул. Гагарина, д. 62</t>
  </si>
  <si>
    <t>69:45:0080139:6</t>
  </si>
  <si>
    <t>г. Осташков, ул. Евстафьевская, д. 4</t>
  </si>
  <si>
    <t>г. Осташков, ул. Евстафьевская, д. 18</t>
  </si>
  <si>
    <t>69:45:0080113:16</t>
  </si>
  <si>
    <t>г. Осташков, ул. Евстафьевская, д. 24</t>
  </si>
  <si>
    <t>69:45:008113:10</t>
  </si>
  <si>
    <t>г. Осташков, ул. Евстафьевская, д. 30</t>
  </si>
  <si>
    <t>69:45:0080113:28</t>
  </si>
  <si>
    <t>г. Осташков, ул. Евстафьевская, д. 41</t>
  </si>
  <si>
    <t>69:45:0080118:7</t>
  </si>
  <si>
    <t>г. Осташков, ул. Евстафьевская, д. 54</t>
  </si>
  <si>
    <t>69:45:0080122:21</t>
  </si>
  <si>
    <t>г. Осташков, ул. Заводская, д. 3</t>
  </si>
  <si>
    <t>г. Осташков, ул. Загородная, д. 12</t>
  </si>
  <si>
    <t>69:45:0080239:61</t>
  </si>
  <si>
    <t>69:45:0080123:26</t>
  </si>
  <si>
    <t>69:45:0080123:2</t>
  </si>
  <si>
    <t>69:45:0080126:4</t>
  </si>
  <si>
    <t>69:45:0080126:10</t>
  </si>
  <si>
    <t>69:45:0080126:21</t>
  </si>
  <si>
    <t>69:45:0080136:40</t>
  </si>
  <si>
    <t>г. Осташков, пер. Литвиненко, д. 61а</t>
  </si>
  <si>
    <t>69:45:0080141:9</t>
  </si>
  <si>
    <t>г. Осташков, ул. Локомотивная, д. 1</t>
  </si>
  <si>
    <t>69:45:0080315:11</t>
  </si>
  <si>
    <t>г. Осташков, ул. Локомотивная, д. 5</t>
  </si>
  <si>
    <t>г. Осташков, ул. Локомотивная, д. 9</t>
  </si>
  <si>
    <t>г. Осташков, пер. Луначарского, д. 2а</t>
  </si>
  <si>
    <t>69:45:0080114:15</t>
  </si>
  <si>
    <t>г. Осташков, пер. Луначарского, д. 5</t>
  </si>
  <si>
    <t>г. Осташков, пер. Любы Богомоловой, д. 10</t>
  </si>
  <si>
    <t>69:45:0080107:16</t>
  </si>
  <si>
    <t>г. Осташков, ул. Орловского, д. 42</t>
  </si>
  <si>
    <t>69:45:0080123:24</t>
  </si>
  <si>
    <t>г. Осташков, пер. Осташковский, д. 10</t>
  </si>
  <si>
    <t>69:45:0080136:166</t>
  </si>
  <si>
    <t>г. Осташков, пер. Панфилова, д. 3а</t>
  </si>
  <si>
    <t>69:45:0080137:1</t>
  </si>
  <si>
    <t>г. Осташков, ул. Привокзальная, д. 4</t>
  </si>
  <si>
    <t>г. Осташков, ул. Привокзальная, д. 6</t>
  </si>
  <si>
    <t>69:45:0080146:6</t>
  </si>
  <si>
    <t>г. Осташков, ул. Рабочая, д. 8</t>
  </si>
  <si>
    <t>69:45:0080122:41</t>
  </si>
  <si>
    <t>г. Осташков, ул. Рабочая, д. 15</t>
  </si>
  <si>
    <t>69:45:0080124:39</t>
  </si>
  <si>
    <t>г. Осташков, ул. Рябочкина, д. 66</t>
  </si>
  <si>
    <t>69:45:0080128:9</t>
  </si>
  <si>
    <t>г. Осташков, ул. Садовая, д. 2</t>
  </si>
  <si>
    <t>г. Осташков, ул. Садовая, д. 6</t>
  </si>
  <si>
    <t>г. Осташков, ул. Садовая, д. 22</t>
  </si>
  <si>
    <t>69:24:0172602:108</t>
  </si>
  <si>
    <t>г. Осташков, пер. Спорта, д. 3</t>
  </si>
  <si>
    <t>69:45:0080132:51</t>
  </si>
  <si>
    <t>г. Осташков, ул. Тимофеевская, д. 75</t>
  </si>
  <si>
    <t>69:45:0080128:43</t>
  </si>
  <si>
    <t>г. Осташков, ул. Тимофеевская, д. 131б</t>
  </si>
  <si>
    <t>69:45:0080139:187</t>
  </si>
  <si>
    <t>г. Осташков, ул. Урицкого, д. 3</t>
  </si>
  <si>
    <t>г. Осташков, ул. Урицкого, д. 10</t>
  </si>
  <si>
    <t>69:45:0080101:15</t>
  </si>
  <si>
    <t>г. Осташков, ул. Урицкого, д. 14</t>
  </si>
  <si>
    <t>69:45:0080101:17</t>
  </si>
  <si>
    <t>г. Осташков, ул. Урицкого, д. 16</t>
  </si>
  <si>
    <t>69:45:0080105:4</t>
  </si>
  <si>
    <t>г. Осташков, ул. Урицкого, д. 21</t>
  </si>
  <si>
    <t>69:45:0080106:11</t>
  </si>
  <si>
    <t>г. Осташков, ул. Урицкого, д. 26</t>
  </si>
  <si>
    <t>69:45:0080105:12</t>
  </si>
  <si>
    <t>г. Осташков, ул. Урицкого, д. 42</t>
  </si>
  <si>
    <t>69:45:0080112:12</t>
  </si>
  <si>
    <t>г. Осташков, ул. Урицкого, д. 48</t>
  </si>
  <si>
    <t>69:45:0080112:26</t>
  </si>
  <si>
    <t>г. Осташков, пер. Чайкин, д. 3</t>
  </si>
  <si>
    <t>69:45:0080108:3</t>
  </si>
  <si>
    <t>Пено</t>
  </si>
  <si>
    <t>п. Пено, ул. 249 Стрелковой Дивизии, д. 50</t>
  </si>
  <si>
    <t>69:25:0070155:34</t>
  </si>
  <si>
    <t>с. Ворошилово, ул. Озерная, д. 9</t>
  </si>
  <si>
    <t>69:25:0160101:391</t>
  </si>
  <si>
    <t>д. Дешевки, д. 21</t>
  </si>
  <si>
    <t>д. Дмитрово, д. 44</t>
  </si>
  <si>
    <t>д. Крупцово, д. 9</t>
  </si>
  <si>
    <t>д. Крупцово, д. 11</t>
  </si>
  <si>
    <t>69:27:0230601:11</t>
  </si>
  <si>
    <t>д. Леонтьево, д. 20</t>
  </si>
  <si>
    <t>нет</t>
  </si>
  <si>
    <t>д. Леонтьево, д. 25</t>
  </si>
  <si>
    <t>д. Леонтьево, д. 27</t>
  </si>
  <si>
    <t>д. Находово, д. 7</t>
  </si>
  <si>
    <t>д. Образцово, д. 2</t>
  </si>
  <si>
    <t>69:27:0200601:2</t>
  </si>
  <si>
    <t>д. Образцово, д. 20</t>
  </si>
  <si>
    <t>69:27:0200601:20</t>
  </si>
  <si>
    <t>д. Орехово, ул. Центральная, д. 20</t>
  </si>
  <si>
    <t>д. Орехово, ул. Центральная, д. 30</t>
  </si>
  <si>
    <t>д. Орехово, ул. Центральная, д. 42</t>
  </si>
  <si>
    <t>д. Осипово, д. 14</t>
  </si>
  <si>
    <t>д. Плешки, д. 28</t>
  </si>
  <si>
    <t>д. Пятницкое, д. 15</t>
  </si>
  <si>
    <t>д. Пятницкое, д. 25</t>
  </si>
  <si>
    <t>д. Пятницкое, д. 26</t>
  </si>
  <si>
    <t>д. Пятницкое, д. 27</t>
  </si>
  <si>
    <t>д. Светлая, д. 26</t>
  </si>
  <si>
    <t>д. Трубино, ул. Полевая, д. 32</t>
  </si>
  <si>
    <t>69:27:0080901:52</t>
  </si>
  <si>
    <t>д. Трубино, ул. Полевая, д. 42</t>
  </si>
  <si>
    <t>д. Шолохово, д. 8</t>
  </si>
  <si>
    <t>69:27:0111701</t>
  </si>
  <si>
    <t>п. Осуга, ул. Привокзальная, д. 46</t>
  </si>
  <si>
    <t>69:27:0300601:101</t>
  </si>
  <si>
    <t>п. Победа, ул. Школьная, д. 5</t>
  </si>
  <si>
    <t>п. Чертолино, ул. Железнодорожные казармы, д. 7</t>
  </si>
  <si>
    <t>69:27:0260301:43  69:27:0260301:42</t>
  </si>
  <si>
    <t>Сандово</t>
  </si>
  <si>
    <t>п. Селище, ул. Комсомольская, д. 4</t>
  </si>
  <si>
    <t>п. Селище, ул. Комсомольская, д. 5</t>
  </si>
  <si>
    <t>п. Селище, ул. Комсомольская, д. 6</t>
  </si>
  <si>
    <t>п. Селище, ул. Комсомольская, д. 7</t>
  </si>
  <si>
    <t>п. Селище, ул. Комсомольская, д. 8</t>
  </si>
  <si>
    <t>п. Селище, ул. Комсомольская, д. 9</t>
  </si>
  <si>
    <t>п. Селище, ул. Комсомольская, д. 10</t>
  </si>
  <si>
    <t>п. Селище, ул. Комсомольская, д. 11</t>
  </si>
  <si>
    <t>п. Селище, ул. Комсомольская, д. 12</t>
  </si>
  <si>
    <t>п. Селище, ул. Комсомольская, д. 13</t>
  </si>
  <si>
    <t>п. Селище, ул. Комсомольская, д. 14</t>
  </si>
  <si>
    <t>п. Селище, ул. Комсомольская, д. 15</t>
  </si>
  <si>
    <t>п. Селище, ул. Комсомольская, д. 17</t>
  </si>
  <si>
    <t>п. Селище, ул. Комсомольская, д. 20</t>
  </si>
  <si>
    <t>п. Селище, ул. Комсомольская, д. 21</t>
  </si>
  <si>
    <t>п. Селище, ул. Ленина, д. 11</t>
  </si>
  <si>
    <t>п. Селище, ул. Ленина, д. 20</t>
  </si>
  <si>
    <t>Селижарово</t>
  </si>
  <si>
    <t>69:29:0070109:26</t>
  </si>
  <si>
    <t>69:29:0070309:6</t>
  </si>
  <si>
    <t>69:29:0070310:36</t>
  </si>
  <si>
    <t>Сонково</t>
  </si>
  <si>
    <t>69:30:0070131:48</t>
  </si>
  <si>
    <t>Спирово</t>
  </si>
  <si>
    <t>п. Спирово, ул. Дачная, д. 2</t>
  </si>
  <si>
    <t>69:31:0070185:7</t>
  </si>
  <si>
    <t>п. Спирово, ул. Красная Горка, д. 20</t>
  </si>
  <si>
    <t>69:31:0070198:34</t>
  </si>
  <si>
    <t>п. Спирово, ул. Пионерская, д. 1</t>
  </si>
  <si>
    <t>69:31:0070147:41</t>
  </si>
  <si>
    <t>п. Спирово, ул. Советская, д. 15</t>
  </si>
  <si>
    <t>п. Спирово, пер. Советский, д. 17</t>
  </si>
  <si>
    <t>69:31:0070202:37</t>
  </si>
  <si>
    <t>п. Спирово, ул. Страховая, д. 14</t>
  </si>
  <si>
    <t>69:31:0070204:4</t>
  </si>
  <si>
    <t>Старица</t>
  </si>
  <si>
    <t>69:32:0350226:13</t>
  </si>
  <si>
    <t>Итого по Торопецкий муниципальный район</t>
  </si>
  <si>
    <t>Торопец</t>
  </si>
  <si>
    <t>69:34:0070479:22</t>
  </si>
  <si>
    <t>г. Торопец, ул. Калинина, д. 38</t>
  </si>
  <si>
    <t>69:34:0070433:15</t>
  </si>
  <si>
    <t>г. Торопец, ул. Карла Маркса, д. 70</t>
  </si>
  <si>
    <t>69:34:0070376:7</t>
  </si>
  <si>
    <t>г. Торопец, ул. Ломоносова, д. 14</t>
  </si>
  <si>
    <t>69:34:0070417:50</t>
  </si>
  <si>
    <t>г. Торопец, ул. Некрасова, д. 14</t>
  </si>
  <si>
    <t>69:34:0070478:23</t>
  </si>
  <si>
    <t>г. Торопец, ул. Соловьева, д. 45</t>
  </si>
  <si>
    <t>69:34:0070350:11</t>
  </si>
  <si>
    <t>Приложение 1</t>
  </si>
  <si>
    <t xml:space="preserve">к постановлению Правительства </t>
  </si>
  <si>
    <t>«Приложение 1</t>
  </si>
  <si>
    <t>к региональной программе «Адресная программа Тверской области</t>
  </si>
  <si>
    <t>по переселению граждан из аварийного жилищного фонда на 2019 – 2023 годы»</t>
  </si>
  <si>
    <t>г. Осташков, пр-кт Гвардейский, 
д. 9</t>
  </si>
  <si>
    <t>69:45:0080226:2</t>
  </si>
  <si>
    <t>Итого по Бельский муниципальный округ</t>
  </si>
  <si>
    <t>Итого по Кимрский муниципальный округ</t>
  </si>
  <si>
    <t>Итого по Ржевский муниципальный округ (город Ржев)</t>
  </si>
  <si>
    <t>Итого по Зубцовский муниципальный округ</t>
  </si>
  <si>
    <t>Итого по Лихославльский муниципальный округ</t>
  </si>
  <si>
    <t>Итого по Максатихинский муниципальный округ</t>
  </si>
  <si>
    <t>Итого по Молоковский муниципальный округ</t>
  </si>
  <si>
    <t>Итого по Пеновский муниципальный округ</t>
  </si>
  <si>
    <t>Итого по Рамешковский муниципальный округ</t>
  </si>
  <si>
    <t>Итого по Сандовский муниципальный округ</t>
  </si>
  <si>
    <t>Итого по Селижаровский муниципальный округ</t>
  </si>
  <si>
    <t>Итого по Сонковский муниципальный округ</t>
  </si>
  <si>
    <t>Итого по Спировский муниципальный округ</t>
  </si>
  <si>
    <t>Итого по Старицкий муниципальный округ</t>
  </si>
  <si>
    <t xml:space="preserve"> Сведения об аварийном жилищном фонде, подлежащем расселению до 
1 сентября 2025 года </t>
  </si>
  <si>
    <t>Приложение 2</t>
  </si>
  <si>
    <t>«Приложение 2</t>
  </si>
  <si>
    <t>План мероприятий по переселению граждан из аварийного жилищного фонда, признанного таковым до 1 января 2017 года</t>
  </si>
  <si>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</si>
  <si>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</si>
  <si>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</si>
  <si>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</si>
  <si>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</si>
  <si>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</si>
  <si>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</si>
  <si>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Всего</t>
  </si>
  <si>
    <t>в том числе</t>
  </si>
  <si>
    <t>в том числе: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</si>
  <si>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</si>
  <si>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</si>
  <si>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</si>
  <si>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</si>
  <si>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</si>
  <si>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</si>
  <si>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</si>
  <si>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</si>
  <si>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(инвестора по ДРЗТ)</t>
  </si>
  <si>
    <t>чел.</t>
  </si>
  <si>
    <t>ед.</t>
  </si>
  <si>
    <t>кв.м</t>
  </si>
  <si>
    <t>руб.</t>
  </si>
  <si>
    <t>Всего по этапу 2019 года</t>
  </si>
  <si>
    <t>Всего по этапу 2020 года</t>
  </si>
  <si>
    <t>Всего по этапу 2021 года</t>
  </si>
  <si>
    <t>Всего по этапу 2022 года</t>
  </si>
  <si>
    <t>Всего по этапу 2023 года</t>
  </si>
  <si>
    <t>Приложение 3</t>
  </si>
  <si>
    <t>«Приложение 3</t>
  </si>
  <si>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</si>
  <si>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</si>
  <si>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</si>
  <si>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</si>
  <si>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</si>
  <si>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</si>
  <si>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</si>
  <si>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</si>
  <si>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</si>
  <si>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</si>
  <si>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 xml:space="preserve">приведение жилых помещений свободного жилищного фонда в состояние, пригодное для постоянного проживания граждан 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</si>
  <si>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</si>
  <si>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</si>
  <si>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</si>
  <si>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 xml:space="preserve">приведение приобретенных жилых помещений в состояние, пригодное для постоянного проживания граждан 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</si>
  <si>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</si>
  <si>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</si>
  <si>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</si>
  <si>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</si>
  <si>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</si>
  <si>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</si>
  <si>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</si>
  <si>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стоимость возмещения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</si>
  <si>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</si>
  <si>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</si>
  <si>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</si>
  <si>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стоимость</t>
  </si>
  <si>
    <t>приобретаемая площадь</t>
  </si>
  <si>
    <t>площадь</t>
  </si>
  <si>
    <t>Приложение 4</t>
  </si>
  <si>
    <t>к постановлению Правительства 
Тверской области</t>
  </si>
  <si>
    <t>«Приложение 4</t>
  </si>
  <si>
    <t xml:space="preserve">к региональной программе «Адресная программа Тверской 
области  по переселению граждан из аварийного жилищного фонда 
на 2019 – 2023 годы» </t>
  </si>
  <si>
    <t>Объемы и источники финансирования региональной программы</t>
  </si>
  <si>
    <t>«Адресная программа Тверской области по переселению граждан из аварийного жилищного фонда на 2019 – 2023 годы»</t>
  </si>
  <si>
    <t>№ 
п/п</t>
  </si>
  <si>
    <t>Наименование муниципального образования Тверской области</t>
  </si>
  <si>
    <t xml:space="preserve">Всего расселяемая площадь жилых помещений  (кв. м) </t>
  </si>
  <si>
    <r>
      <t>Общий объем финансирования Программы, руб.</t>
    </r>
    <r>
      <rPr>
        <vertAlign val="superscript"/>
        <sz val="14"/>
        <color rgb="FF000000"/>
        <rFont val="Times New Roman"/>
        <family val="1"/>
        <charset val="204"/>
      </rPr>
      <t>1</t>
    </r>
  </si>
  <si>
    <t xml:space="preserve">Общий объем финансирования Программы, реализуемой с привлечением средств Фонда, руб. </t>
  </si>
  <si>
    <t>Справочно:</t>
  </si>
  <si>
    <t>средства государственной корпорации – Фонда  содействия реформированию жилищно-коммунального хозяйства, руб.</t>
  </si>
  <si>
    <t>средства для мероприятий по переселению за счет средств областного бюджета Тверской области, руб.</t>
  </si>
  <si>
    <t>за счет средств местного бюджета (выкуп жилых помещений у собственников), руб.</t>
  </si>
  <si>
    <t xml:space="preserve">расчетная сумма бюджетных средств за счет переселения граждан в свободный муниципальный жилищный фонд, руб.
</t>
  </si>
  <si>
    <t>По этапу 2019 года</t>
  </si>
  <si>
    <t xml:space="preserve">г. Тверь </t>
  </si>
  <si>
    <t>Бельский муниципальный округ</t>
  </si>
  <si>
    <t>Конаковский район</t>
  </si>
  <si>
    <t>Осташковский городской округ</t>
  </si>
  <si>
    <t>Вышневолоцкий городской округ</t>
  </si>
  <si>
    <t>Ржевский муниципальный округ (г. Ржев)</t>
  </si>
  <si>
    <t>Зубцовский муниципальный округ</t>
  </si>
  <si>
    <t>г. Торжок</t>
  </si>
  <si>
    <t>Торопецкий район</t>
  </si>
  <si>
    <t xml:space="preserve">Итого по I этапу </t>
  </si>
  <si>
    <t>По этапу 2020 года</t>
  </si>
  <si>
    <t>г. Тверь</t>
  </si>
  <si>
    <t>Нелидовский городской округ</t>
  </si>
  <si>
    <t>Сандовский муниципальный округ</t>
  </si>
  <si>
    <t>Старицкий муниципальный округ</t>
  </si>
  <si>
    <t>Итого по II этапу</t>
  </si>
  <si>
    <t>По этапу 2021 года</t>
  </si>
  <si>
    <t>Спировский муниципальный округ</t>
  </si>
  <si>
    <t>Калининский район</t>
  </si>
  <si>
    <t>Итого по III этапу</t>
  </si>
  <si>
    <t>По этапу 2022 года</t>
  </si>
  <si>
    <t>Андреапольский муниципальный округ</t>
  </si>
  <si>
    <t>Бежецкий район</t>
  </si>
  <si>
    <t>Бологовский район</t>
  </si>
  <si>
    <t>Кимрский муниципальный округ</t>
  </si>
  <si>
    <t>Кашинский городской округ</t>
  </si>
  <si>
    <t>Жарковский район</t>
  </si>
  <si>
    <t>Селижаровский муниципальный округ</t>
  </si>
  <si>
    <t>Итого по IV этапу</t>
  </si>
  <si>
    <t>По этапу 2023 года</t>
  </si>
  <si>
    <t>Пеновский муниципальный округ</t>
  </si>
  <si>
    <t>Калязинский район</t>
  </si>
  <si>
    <t>Максатихинский муниципальный округ</t>
  </si>
  <si>
    <t>Сонковский муниципальный округ</t>
  </si>
  <si>
    <t>Молоковский муниципальный округ</t>
  </si>
  <si>
    <t>Лихославльский муниципальный округ</t>
  </si>
  <si>
    <t>Рамешковский муниципальный округ</t>
  </si>
  <si>
    <t>Итого по V этапу</t>
  </si>
  <si>
    <t>Итого по Программе</t>
  </si>
  <si>
    <t>Приложение 5</t>
  </si>
  <si>
    <t>«Приложение 5</t>
  </si>
  <si>
    <t>Планируемые показатели переселения граждан из аварийного жилищного фонда, признанного таковым до 1 января 2017 года</t>
  </si>
  <si>
    <t>Расселяемая площадь</t>
  </si>
  <si>
    <t>Количество переселяемых жителей</t>
  </si>
  <si>
    <t>2019 г.</t>
  </si>
  <si>
    <t>2020 г.</t>
  </si>
  <si>
    <t>2021 г.</t>
  </si>
  <si>
    <t>2022 г.</t>
  </si>
  <si>
    <t>2023 г.</t>
  </si>
  <si>
    <t>2024 г.</t>
  </si>
  <si>
    <t>2025 г.</t>
  </si>
  <si>
    <t>чел</t>
  </si>
  <si>
    <t>г. Нелидово, проезд Шахтерский, 
д. 3</t>
  </si>
  <si>
    <r>
      <rPr>
        <vertAlign val="superscript"/>
        <sz val="18"/>
        <color theme="1"/>
        <rFont val="Times New Roman"/>
        <family val="1"/>
        <charset val="204"/>
      </rPr>
      <t xml:space="preserve">                 1</t>
    </r>
    <r>
      <rPr>
        <sz val="18"/>
        <color theme="1"/>
        <rFont val="Times New Roman"/>
        <family val="1"/>
        <charset val="204"/>
      </rPr>
      <t>Финансирование Программы осуществляется при наличии и в пределах бюджетных ассигнований, предусмотренных в законе  Тверской области об областном бюджете Тверской области на соответствующий финансовый год и плановый период, в том числе за счет средств государственной корпорации – Фонда содействия реформированию жилищно-коммунального хозяйства.
              Стоимость выплаты собственникам жилых помещений возмещения за изымаемые жилые помещения и учитываемая при предоставлении субсидий на приобретение (строительство) жилых помещений и (или) на возмещение части расходов на уплату процентов по кредиту принята равной произведению площади изымаемого жилого помещения на стоимость 1 квадратного метра жилого помещения, установленную пунктом 35 Программы, и уточняется по итогам оценки размера возмещения за жилые помещения в связи с изъятием для муниципальных нужд, произведенной в соответствии с требованиями Федерального закона от 29.07.1998 № 135-ФЗ ‹‹Об оценочной деятельности в Российской Федерации››.</t>
    </r>
  </si>
  <si>
    <t>Итого по Ржевский муниципальный округ</t>
  </si>
  <si>
    <t>Ржевский муниципальный округ</t>
  </si>
  <si>
    <r>
      <rPr>
        <vertAlign val="superscript"/>
        <sz val="16"/>
        <color theme="1"/>
        <rFont val="Times New Roman"/>
        <family val="1"/>
        <charset val="204"/>
      </rPr>
      <t>1</t>
    </r>
    <r>
      <rPr>
        <sz val="16"/>
        <color theme="1"/>
        <rFont val="Times New Roman"/>
        <family val="1"/>
        <charset val="204"/>
      </rPr>
      <t xml:space="preserve"> Финансирование Программы осуществляется при наличии и в пределах бюджетных ассигнований, предусмотренных в законе  Тверской области об областном бюджете Тверской области на соответствующий финансовый год и плановый период, в том числе за счет средств государственной корпорации – Фонда содействия реформированию жилищно-коммунального хозяйства.
Стоимость выплаты собственникам жилых помещений возмещения за изымаемые жилые помещения и учитываемая при предоставлении субсидий на приобретение (строительство) жилых помещений и (или) на возмещение части расходов на уплату процентов по кредиту принята равной произведению площади изымаемого жилого помещения на стоимость 1 квадратного метра жилого помещения, установленную пунктом 35 Программы, и уточняется по итогам оценки размера возмещения за жилые помещения в связи с изъятием для муниципальных нужд, произведенной в соответствии с требованиями Федерального закона от 29.07.1998 № 135-ФЗ ‹‹Об оценочной деятельности в Российской Федерации››.
</t>
    </r>
  </si>
  <si>
    <t>муниципальная собственность</t>
  </si>
  <si>
    <r>
      <rPr>
        <vertAlign val="superscript"/>
        <sz val="20"/>
        <color theme="1"/>
        <rFont val="Times New Roman"/>
        <family val="1"/>
        <charset val="204"/>
      </rPr>
      <t>1</t>
    </r>
    <r>
      <rPr>
        <sz val="20"/>
        <color theme="1"/>
        <rFont val="Times New Roman"/>
        <family val="1"/>
        <charset val="204"/>
      </rPr>
      <t xml:space="preserve"> Финансирование Программы осуществляется при наличии и в пределах бюджетных ассигнований, предусмотренных в законе  Тверской области об областном бюджете Тверской области на соответствующий финансовый год и плановый период, в том числе за счет средств государственной корпорации – Фонда содействия реформированию жилищно-коммунального хозяйства.
Стоимость выплаты собственникам жилых помещений возмещения за изымаемые жилые помещения и учитываемая при предоставлении субсидий на приобретение (строительство) жилых помещений и (или) на возмещение части расходов на уплату процентов по кредиту принята равной произведению площади изымаемого жилого помещения на стоимость 1 квадратного метра жилого помещения, установленную пунктом 35 Программы, и уточняется по итогам оценки размера возмещения за жилые помещения в связи с изъятием для муниципальных нужд, произведенной в соответствии с требованиями Федерального закона от 29.07.1998 № 135-ФЗ ‹‹Об оценочной деятельности в Российской Федерации››.</t>
    </r>
  </si>
  <si>
    <t>г. Белый, ул. Генерала Латышева, 
д. 17</t>
  </si>
  <si>
    <t>г. Вышний Волочек, ул. Б. Зайцева, 
д. 13</t>
  </si>
  <si>
    <t>г. Вышний Волочек, ул. Дрожжина, 
д. 5</t>
  </si>
  <si>
    <t>г. Вышний Волочек, ул. Урицкого, 
д. 96а</t>
  </si>
  <si>
    <t>г. Ржев, п. Льночесальная фабрика, 
д. 23</t>
  </si>
  <si>
    <t>Итого по город Тверь</t>
  </si>
  <si>
    <t>г. Тверь, пер. 1-й (Элеватор), д. 3</t>
  </si>
  <si>
    <t>г. Тверь, пер. 3-й (Элеватор), д. 3</t>
  </si>
  <si>
    <t>г. Тверь, ул. Железнодорожников, 
д. 47, к. 1</t>
  </si>
  <si>
    <t>Итого по город Торжок</t>
  </si>
  <si>
    <t>пгт Жарковский, ул. Меженская, д. 74</t>
  </si>
  <si>
    <t>пгт Жарковский, ул. Первомайская, д. 1</t>
  </si>
  <si>
    <t>пгт Жарковский, ул. Первомайская, д. 6</t>
  </si>
  <si>
    <t>д. Полубратово</t>
  </si>
  <si>
    <t>г. Калязин, ул. Циммерманова, 
д. 38/18</t>
  </si>
  <si>
    <t>п. Приозерный</t>
  </si>
  <si>
    <t>д. Давыдово</t>
  </si>
  <si>
    <t>д. Березовка</t>
  </si>
  <si>
    <t>д. Верхнее Заборье</t>
  </si>
  <si>
    <t>д. Кривцово</t>
  </si>
  <si>
    <t>д. Монино</t>
  </si>
  <si>
    <t>д. Малое Чернецово</t>
  </si>
  <si>
    <t>д. Новоникольское</t>
  </si>
  <si>
    <t>д. Новоселки</t>
  </si>
  <si>
    <t>д. Селы</t>
  </si>
  <si>
    <t>д. Семеновское</t>
  </si>
  <si>
    <t>д. Семеновское, ул. Центральная, 
д. 16</t>
  </si>
  <si>
    <t>п. Бутаки</t>
  </si>
  <si>
    <t>п. Ильюшино</t>
  </si>
  <si>
    <t>п. Копейки</t>
  </si>
  <si>
    <t>п. Южный</t>
  </si>
  <si>
    <t>п. Межа</t>
  </si>
  <si>
    <t>г. Осташков, пр-кт Ленинский, д. 25а</t>
  </si>
  <si>
    <t>г. Осташков, пр-кт Ленинский, д. 31</t>
  </si>
  <si>
    <t>г. Осташков, пр-кт Ленинский, д. 36</t>
  </si>
  <si>
    <t>г. Осташков, пр-кт Ленинский, д. 36а</t>
  </si>
  <si>
    <t>г. Осташков, пр-кт Ленинский, д. 40</t>
  </si>
  <si>
    <t>г. Осташков, пр-кт Ленинский, д. 67</t>
  </si>
  <si>
    <t>г. Осташков, пр-кт Ленинский, 
д. 110а</t>
  </si>
  <si>
    <t>г. Осташков, городок Рабочий, д. 32</t>
  </si>
  <si>
    <t>г. Осташков, проезд Продольный, 
д. 14</t>
  </si>
  <si>
    <t>с. Ворошилово</t>
  </si>
  <si>
    <t>п. Городковский</t>
  </si>
  <si>
    <t>д. Дешевки</t>
  </si>
  <si>
    <t>д. Дмитрово</t>
  </si>
  <si>
    <t>д. Крупцово</t>
  </si>
  <si>
    <t>д. Леонтьево</t>
  </si>
  <si>
    <t>д. Находово</t>
  </si>
  <si>
    <t>д. Образцово</t>
  </si>
  <si>
    <t>д. Орехово</t>
  </si>
  <si>
    <t>д. Осипово</t>
  </si>
  <si>
    <t>д. Плешки</t>
  </si>
  <si>
    <t>д. Пятницкое</t>
  </si>
  <si>
    <t>д. Светлая</t>
  </si>
  <si>
    <t>д. Трубино</t>
  </si>
  <si>
    <t>д. Шолохово</t>
  </si>
  <si>
    <t>п. Заволжский</t>
  </si>
  <si>
    <t>п. Чертолино</t>
  </si>
  <si>
    <t>п. Победа</t>
  </si>
  <si>
    <t>п. Осуга</t>
  </si>
  <si>
    <t>п. Селище</t>
  </si>
  <si>
    <t>пгт Орша, ул. Калинина, д. 1/7</t>
  </si>
  <si>
    <t>пгт Орша, ул. Калинина, д. 3</t>
  </si>
  <si>
    <t>пгт Орша, ул. Привокзальная, д. 2/1</t>
  </si>
  <si>
    <t>пгт Орша, ул. Привокзальная, д. 4</t>
  </si>
  <si>
    <t>пгт Орша, ул. Привокзальная, д. 10</t>
  </si>
  <si>
    <t>пгт Орша, ул. Привокзальная, д. 12</t>
  </si>
  <si>
    <t>пгт Козлово, ул. Прядильщиков, д. 1</t>
  </si>
  <si>
    <t>пгт Редкино, ул. Новая Жизнь, д. 3а</t>
  </si>
  <si>
    <t>пгт Редкино, ул. Торфяная, д. 7</t>
  </si>
  <si>
    <t>пгт Редкино, ул. Торфяная, д. 19</t>
  </si>
  <si>
    <t>пгт Редкино, ул. Транспортная, д. 8</t>
  </si>
  <si>
    <t>пгт Максатиха, ул. 40 лет Октября, д. 7</t>
  </si>
  <si>
    <t>пгт Максатиха, проезд Боровых, д. 4а</t>
  </si>
  <si>
    <t>пгт Максатиха, пл. Вокзальная, д. 1</t>
  </si>
  <si>
    <t>пгт Максатиха, ул. Железнодорожная, д. 17</t>
  </si>
  <si>
    <t>пгт Максатиха, ул. Колхозная, д. 11</t>
  </si>
  <si>
    <t>пгт Максатиха, ул. Почтовая, д. 5</t>
  </si>
  <si>
    <t>пгт Максатиха, ул. Пролетарская, д. 17</t>
  </si>
  <si>
    <t>пгт Максатиха, ул. Советская, д. 10</t>
  </si>
  <si>
    <t>пгт Максатиха, ул. Советская, д. 12</t>
  </si>
  <si>
    <t>пгт Максатиха, ул. Советская, д. 18</t>
  </si>
  <si>
    <t>пгт Максатиха, ул. Советская, д. 28</t>
  </si>
  <si>
    <t>пгт Максатиха, ул. Советская, д. 41</t>
  </si>
  <si>
    <t>пгт Максатиха, пер. Сосновый, д. 2</t>
  </si>
  <si>
    <t>пгт Молоково, пл. Корнилова, д. 25</t>
  </si>
  <si>
    <t>пгт Селижарово, ул. Гагарина, д. 11</t>
  </si>
  <si>
    <t>пгт Селижарово, ул. Пионерская, д. 4</t>
  </si>
  <si>
    <t>пгт Селижарово, ул. Энгельса, д. 7</t>
  </si>
  <si>
    <t>пгт Сонково, ул. Клубная, д. 5-а</t>
  </si>
  <si>
    <t>пгт Сандово, ул. А.И.Виноградова, 
д. 7</t>
  </si>
  <si>
    <t>с/п Давыдовское, д. Давыдово, д. 1</t>
  </si>
  <si>
    <t>с/п Застолбье, п. Городковский, 
ул. Рабочая, д. 10</t>
  </si>
  <si>
    <t>г. Старица, ул. им. Ленина, д. 67</t>
  </si>
  <si>
    <t>пгт Селижарово, ул. Завокзальная, 
д. 22</t>
  </si>
  <si>
    <t>пгт Селижарово, ул. Пионерская, 
д. 13</t>
  </si>
  <si>
    <t>п. Спирово, ул. Железнодорожная, 
д. 15</t>
  </si>
  <si>
    <t>п. Спирово, ул. Железнодорожная, 
д. 17</t>
  </si>
  <si>
    <t>Примечание.
Этап 2019 года реализуется с 1 апреля 2019 года до 31 декабря  2020 года; 
этап 2020 года реализуется с 1 января 2020 года до 31 декабря 2021 года;
этап 2021 года реализуется с 1 января 2021 года до 31 декабря 2022 года;
этап 2022 года реализуется с 1 января 2022 года до 31 декабря 2023 года;
этап 2023 года реализуется с 1 января до 31 декабря 2023 года.»</t>
  </si>
  <si>
    <t>Всего по  программе переселения, в рамках которой предусмотрено финансирование за счет средств Фонда, в т.ч.:</t>
  </si>
  <si>
    <t>Итого по Бельскому муниципальному округу</t>
  </si>
  <si>
    <t>Итого по Вышневолоцкому городскому округу</t>
  </si>
  <si>
    <t>Итого по Ржевскому муниципальному округу (город Ржев)</t>
  </si>
  <si>
    <t>Итого по городу Тверь</t>
  </si>
  <si>
    <t>Итого по городу Торжок</t>
  </si>
  <si>
    <t>Итого по Зубцовскому муниципальному округу</t>
  </si>
  <si>
    <t>Итого по Конаковскому муниципальному району</t>
  </si>
  <si>
    <t>Итого по Осташковскому городскому округу</t>
  </si>
  <si>
    <t>Итого по Торопецкому  муниципальному району</t>
  </si>
  <si>
    <t>Итого по Нелидовскому городскому округу</t>
  </si>
  <si>
    <t>Итого по Ржевскому муниципальному округу</t>
  </si>
  <si>
    <t>Итого по Сандовскому муниципальному округу</t>
  </si>
  <si>
    <t>Итого по Старицкому муниципальному округу</t>
  </si>
  <si>
    <t>Итого по Калининскому муниципальному району</t>
  </si>
  <si>
    <t>Итого по Спировскому муниципальному округу</t>
  </si>
  <si>
    <t>Итого по Андреапольскому  муниципальному округу</t>
  </si>
  <si>
    <t>Итого по Бежецкому муниципальному району</t>
  </si>
  <si>
    <t>Итого по Бологовскому муниципальному району</t>
  </si>
  <si>
    <t>Итого по Кимрскому муниципальному округу</t>
  </si>
  <si>
    <t>Итого по Жарковскому муниципальному району</t>
  </si>
  <si>
    <t>Итого по Кашинскому городскому округу</t>
  </si>
  <si>
    <t>Итого по Селижаровскому муниципальному округу</t>
  </si>
  <si>
    <t>Итого по Калязинскому муниципальному району</t>
  </si>
  <si>
    <t>Итого по Лихославльскому муниципальному округу</t>
  </si>
  <si>
    <t>Итого по Максатихинскому муниципальному округу</t>
  </si>
  <si>
    <t>Итого по Молоковскому муниципальному округу</t>
  </si>
  <si>
    <t>Итого по Пеновскому муниципальному округу</t>
  </si>
  <si>
    <t>Итого по Рамешковскому муниципальному округу</t>
  </si>
  <si>
    <t xml:space="preserve">Итого по Ржевскому муниципальному округу </t>
  </si>
  <si>
    <t>Итого по Сонковскому муниципальному округу</t>
  </si>
  <si>
    <t>Итого по Торопецкому муниципальному району</t>
  </si>
  <si>
    <t>Всего по программе переселения, в рамках которой предусмотрено финансирование за счет средств Фонда, в т.ч.:</t>
  </si>
  <si>
    <t>В том числе:</t>
  </si>
  <si>
    <t>выкуп жилых помещений у собственников (кв. м)</t>
  </si>
  <si>
    <t xml:space="preserve">переселение в свободный жилищный фонд (кв. м)
</t>
  </si>
  <si>
    <t xml:space="preserve">всего расселяемая площадь жилых помещений в рамках программы, связанная с приобретением желых помещений за счет бюджетных средств  (кв. м) </t>
  </si>
  <si>
    <r>
      <t>Средства областного бюджета Тверской области</t>
    </r>
    <r>
      <rPr>
        <sz val="14"/>
        <color rgb="FF000000"/>
        <rFont val="Calibri"/>
        <family val="2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на оплату площади, превышающей площадь изымаемого помещения, руб.</t>
    </r>
  </si>
  <si>
    <t>Средства областного бюджета Тверской области на оплату разницы в стоимости одного квадратного метра жилого помещения, руб.</t>
  </si>
  <si>
    <t xml:space="preserve">
Примечание.
Этап 2019 года реализуется с 1 апреля 2019 года до 31 декабря  2020 года; 
этап 2020 года реализуется с 1 января 2020 года до 31 декабря 2021 года;
этап 2021 года реализуется с 1 января 2021 года до 31 декабря 2022 года;
этап 2022 года реализуется с 1 января 2022 года до 31 декабря 2023 года;
этап 2023 года реализуется с 1 января до 31 декабря 2023 года».</t>
  </si>
  <si>
    <t>г. Бологое, ул. Куженкинское шоссе, 
д. 40</t>
  </si>
  <si>
    <t>г. Вышний Волочек, пер. Лечебный, 
д. 8</t>
  </si>
  <si>
    <t>г. Вышний Волочек, пер. Лечебный, 
д. 7</t>
  </si>
  <si>
    <t>пгт Жарковский, ул. Комсомольская, 
д. 10</t>
  </si>
  <si>
    <t>д. Верхнее Заборье, ул. Центральная, 
д. 21а</t>
  </si>
  <si>
    <t>г. Нелидово, пер. Патриса Лумумбы, 
д. 15</t>
  </si>
  <si>
    <t>г. Нелидово, пер. Пролетарский 1-й, 
д. 8</t>
  </si>
  <si>
    <t>г. Нелидово, пер. Пролетарский 1-й, 
д. 11</t>
  </si>
  <si>
    <t>г. Нелидово, пер. Пролетарский 1-й, 
д. 12</t>
  </si>
  <si>
    <t>п. Заволжский, ул. Торопецкий тракт, 
д. 2</t>
  </si>
  <si>
    <t>пгт Селижарово, ул. Льнозаводская, 
д. 60</t>
  </si>
  <si>
    <t>г. Торопец, ул. Александра Невского, 
д. 6</t>
  </si>
  <si>
    <t xml:space="preserve">Тверской области
от 13.07.2022 № 402-пп                              </t>
  </si>
  <si>
    <r>
      <t xml:space="preserve">Тверской области
от 13.07.2022 № 402-пп          </t>
    </r>
    <r>
      <rPr>
        <sz val="17"/>
        <color theme="0"/>
        <rFont val="Times New Roman"/>
        <family val="1"/>
        <charset val="204"/>
      </rPr>
      <t xml:space="preserve">        </t>
    </r>
    <r>
      <rPr>
        <sz val="17"/>
        <color rgb="FF000000"/>
        <rFont val="Times New Roman"/>
        <family val="1"/>
        <charset val="204"/>
      </rPr>
      <t xml:space="preserve">                                </t>
    </r>
  </si>
  <si>
    <r>
      <t xml:space="preserve">Тверской области
от 13.07.2022 № 402-пп        </t>
    </r>
    <r>
      <rPr>
        <sz val="22"/>
        <color theme="0"/>
        <rFont val="Times New Roman"/>
        <family val="1"/>
        <charset val="204"/>
      </rPr>
      <t>22</t>
    </r>
    <r>
      <rPr>
        <sz val="22"/>
        <color rgb="FF000000"/>
        <rFont val="Times New Roman"/>
        <family val="1"/>
        <charset val="204"/>
      </rPr>
      <t xml:space="preserve"> </t>
    </r>
    <r>
      <rPr>
        <sz val="22"/>
        <color theme="0"/>
        <rFont val="Times New Roman"/>
        <family val="1"/>
        <charset val="204"/>
      </rPr>
      <t>709-пп</t>
    </r>
    <r>
      <rPr>
        <sz val="22"/>
        <color rgb="FF000000"/>
        <rFont val="Times New Roman"/>
        <family val="1"/>
        <charset val="204"/>
      </rPr>
      <t xml:space="preserve">                              </t>
    </r>
  </si>
  <si>
    <r>
      <t xml:space="preserve">от 13.07.2022 № 402-пп        </t>
    </r>
    <r>
      <rPr>
        <sz val="16"/>
        <color theme="0"/>
        <rFont val="Times New Roman"/>
        <family val="1"/>
        <charset val="204"/>
      </rPr>
      <t>209-пп</t>
    </r>
    <r>
      <rPr>
        <sz val="16"/>
        <color rgb="FF000000"/>
        <rFont val="Times New Roman"/>
        <family val="1"/>
        <charset val="204"/>
      </rPr>
      <t xml:space="preserve">                            </t>
    </r>
  </si>
  <si>
    <r>
      <t xml:space="preserve">Тверской области
от 13.07.2022 № 402-пп        </t>
    </r>
    <r>
      <rPr>
        <sz val="18"/>
        <color theme="0"/>
        <rFont val="Times New Roman"/>
        <family val="1"/>
        <charset val="204"/>
      </rPr>
      <t>22</t>
    </r>
    <r>
      <rPr>
        <sz val="18"/>
        <color rgb="FF000000"/>
        <rFont val="Times New Roman"/>
        <family val="1"/>
        <charset val="204"/>
      </rPr>
      <t xml:space="preserve"> </t>
    </r>
    <r>
      <rPr>
        <sz val="18"/>
        <color theme="0"/>
        <rFont val="Times New Roman"/>
        <family val="1"/>
        <charset val="204"/>
      </rPr>
      <t>709-пп</t>
    </r>
    <r>
      <rPr>
        <sz val="18"/>
        <color rgb="FF000000"/>
        <rFont val="Times New Roman"/>
        <family val="1"/>
        <charset val="204"/>
      </rPr>
      <t xml:space="preserve">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</si>
</sst>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₽&quot;;[Red]\-#,##0.00\ &quot;₽&quot;"/>
    <numFmt numFmtId="43" formatCode="_-* #,##0.00\ _₽_-;\-* #,##0.00\ _₽_-;_-* &quot;-&quot;??\ _₽_-;_-@_-"/>
    <numFmt numFmtId="164" formatCode="#,##0.0000"/>
    <numFmt numFmtId="165" formatCode="#,##0.00_ ;\-#,##0.00\ "/>
    <numFmt numFmtId="166" formatCode="#,##0_ ;\-#,##0\ "/>
  </numFmts>
  <fonts count="39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theme="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22"/>
      <color rgb="FF000000"/>
      <name val="Times New Roman"/>
      <family val="1"/>
      <charset val="204"/>
    </font>
    <font>
      <sz val="10"/>
      <color rgb="FF000000"/>
      <name val="Arial Cyr"/>
    </font>
    <font>
      <sz val="1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sz val="14"/>
      <color rgb="FF000000"/>
      <name val="Arial Cyr"/>
    </font>
    <font>
      <sz val="20"/>
      <color rgb="FF000000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vertAlign val="superscript"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2"/>
      <color theme="0"/>
      <name val="Times New Roman"/>
      <family val="1"/>
      <charset val="204"/>
    </font>
    <font>
      <sz val="18"/>
      <color rgb="FF000000"/>
      <name val="Arial Cyr"/>
    </font>
    <font>
      <sz val="18"/>
      <color rgb="FF000000"/>
      <name val="Calibri"/>
      <family val="2"/>
      <charset val="204"/>
    </font>
    <font>
      <sz val="18"/>
      <color theme="0"/>
      <name val="Times New Roman"/>
      <family val="1"/>
      <charset val="204"/>
    </font>
    <font>
      <sz val="17"/>
      <color rgb="FF000000"/>
      <name val="Times New Roman"/>
      <family val="1"/>
      <charset val="204"/>
    </font>
    <font>
      <sz val="17"/>
      <color rgb="FF000000"/>
      <name val="Calibri"/>
      <family val="2"/>
      <charset val="204"/>
    </font>
    <font>
      <sz val="17"/>
      <color theme="0"/>
      <name val="Times New Roman"/>
      <family val="1"/>
      <charset val="204"/>
    </font>
    <font>
      <sz val="20"/>
      <color theme="1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7" fillId="2" borderId="0"/>
    <xf numFmtId="0" fontId="7" fillId="2" borderId="0"/>
    <xf numFmtId="0" fontId="7" fillId="2" borderId="0"/>
    <xf numFmtId="0" fontId="7" fillId="2" borderId="0"/>
    <xf numFmtId="0" fontId="14" fillId="2" borderId="0"/>
    <xf numFmtId="0" fontId="5" fillId="2" borderId="0"/>
    <xf numFmtId="0" fontId="11" fillId="2" borderId="0"/>
    <xf numFmtId="0" fontId="2" fillId="2" borderId="0"/>
    <xf numFmtId="0" fontId="7" fillId="2" borderId="0"/>
    <xf numFmtId="0" fontId="7" fillId="2" borderId="0"/>
    <xf numFmtId="0" fontId="2" fillId="2" borderId="0"/>
    <xf numFmtId="0" fontId="2" fillId="2" borderId="0"/>
    <xf numFmtId="0" fontId="2" fillId="2" borderId="0"/>
    <xf numFmtId="0" fontId="7" fillId="2" borderId="0"/>
    <xf numFmtId="0" fontId="7" fillId="2" borderId="0"/>
    <xf numFmtId="0" fontId="2" fillId="2" borderId="0"/>
    <xf numFmtId="0" fontId="7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5" fillId="2" borderId="0"/>
    <xf numFmtId="43" fontId="7" fillId="2" borderId="0" applyFont="0" applyFill="0" applyBorder="0" applyAlignment="0" applyProtection="0"/>
    <xf numFmtId="0" fontId="7" fillId="2" borderId="0"/>
    <xf numFmtId="0" fontId="1" fillId="2" borderId="0"/>
  </cellStyleXfs>
  <cellXfs count="237"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1" applyFont="1" applyFill="1"/>
    <xf numFmtId="0" fontId="0" fillId="2" borderId="0" xfId="1" applyFont="1" applyFill="1" applyAlignment="1">
      <alignment wrapText="1"/>
    </xf>
    <xf numFmtId="0" fontId="8" fillId="2" borderId="0" xfId="3" applyFont="1" applyFill="1" applyProtection="1">
      <protection locked="0"/>
    </xf>
    <xf numFmtId="0" fontId="10" fillId="2" borderId="0" xfId="2" applyFont="1" applyFill="1" applyAlignment="1" applyProtection="1">
      <alignment vertical="center" wrapText="1"/>
      <protection locked="0"/>
    </xf>
    <xf numFmtId="0" fontId="3" fillId="2" borderId="2" xfId="4" applyFont="1" applyFill="1" applyBorder="1" applyAlignment="1">
      <alignment horizontal="center" vertical="center"/>
    </xf>
    <xf numFmtId="14" fontId="3" fillId="2" borderId="1" xfId="4" applyNumberFormat="1" applyFont="1" applyFill="1" applyBorder="1" applyAlignment="1">
      <alignment horizontal="center" vertical="center"/>
    </xf>
    <xf numFmtId="49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right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5" fillId="2" borderId="0" xfId="5" applyFont="1" applyFill="1"/>
    <xf numFmtId="0" fontId="6" fillId="2" borderId="0" xfId="5" applyFont="1" applyFill="1" applyAlignment="1">
      <alignment wrapText="1"/>
    </xf>
    <xf numFmtId="0" fontId="6" fillId="2" borderId="0" xfId="5" applyFont="1" applyFill="1"/>
    <xf numFmtId="0" fontId="15" fillId="2" borderId="0" xfId="5" applyFont="1" applyFill="1" applyAlignment="1">
      <alignment vertical="center"/>
    </xf>
    <xf numFmtId="0" fontId="14" fillId="2" borderId="0" xfId="5" applyFill="1"/>
    <xf numFmtId="0" fontId="4" fillId="2" borderId="0" xfId="5" applyFont="1" applyFill="1" applyAlignment="1">
      <alignment horizontal="center" vertical="center"/>
    </xf>
    <xf numFmtId="0" fontId="10" fillId="2" borderId="1" xfId="5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vertical="center"/>
    </xf>
    <xf numFmtId="0" fontId="10" fillId="2" borderId="1" xfId="5" applyFont="1" applyFill="1" applyBorder="1" applyAlignment="1">
      <alignment horizontal="left" vertical="center" wrapText="1"/>
    </xf>
    <xf numFmtId="3" fontId="10" fillId="2" borderId="1" xfId="5" applyNumberFormat="1" applyFont="1" applyFill="1" applyBorder="1" applyAlignment="1">
      <alignment horizontal="center" vertical="center"/>
    </xf>
    <xf numFmtId="4" fontId="10" fillId="2" borderId="1" xfId="5" applyNumberFormat="1" applyFont="1" applyFill="1" applyBorder="1" applyAlignment="1">
      <alignment horizontal="center" vertical="center"/>
    </xf>
    <xf numFmtId="0" fontId="14" fillId="2" borderId="0" xfId="5" applyFill="1" applyAlignment="1">
      <alignment wrapText="1"/>
    </xf>
    <xf numFmtId="0" fontId="17" fillId="3" borderId="0" xfId="6" applyFont="1" applyFill="1" applyAlignment="1"/>
    <xf numFmtId="0" fontId="17" fillId="3" borderId="0" xfId="6" applyFont="1" applyFill="1" applyAlignment="1">
      <alignment vertical="top"/>
    </xf>
    <xf numFmtId="0" fontId="17" fillId="3" borderId="0" xfId="6" applyFont="1" applyFill="1" applyAlignment="1">
      <alignment vertical="top" wrapText="1"/>
    </xf>
    <xf numFmtId="0" fontId="10" fillId="2" borderId="1" xfId="7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horizontal="center" vertical="center"/>
    </xf>
    <xf numFmtId="0" fontId="10" fillId="2" borderId="1" xfId="7" applyFont="1" applyFill="1" applyBorder="1" applyAlignment="1">
      <alignment horizontal="left" vertical="center" wrapText="1"/>
    </xf>
    <xf numFmtId="0" fontId="0" fillId="2" borderId="0" xfId="7" applyFont="1" applyFill="1"/>
    <xf numFmtId="0" fontId="2" fillId="3" borderId="0" xfId="11" applyFont="1" applyFill="1"/>
    <xf numFmtId="0" fontId="2" fillId="3" borderId="0" xfId="11" applyFont="1" applyFill="1" applyBorder="1"/>
    <xf numFmtId="0" fontId="3" fillId="3" borderId="0" xfId="11" applyFont="1" applyFill="1"/>
    <xf numFmtId="0" fontId="3" fillId="3" borderId="0" xfId="11" applyFont="1" applyFill="1" applyAlignment="1"/>
    <xf numFmtId="0" fontId="3" fillId="3" borderId="0" xfId="11" applyFont="1" applyFill="1" applyAlignment="1">
      <alignment horizontal="center" vertical="center"/>
    </xf>
    <xf numFmtId="0" fontId="3" fillId="3" borderId="0" xfId="11" applyFont="1" applyFill="1" applyAlignment="1">
      <alignment horizontal="center"/>
    </xf>
    <xf numFmtId="0" fontId="23" fillId="3" borderId="0" xfId="11" applyFont="1" applyFill="1" applyAlignment="1"/>
    <xf numFmtId="0" fontId="25" fillId="3" borderId="16" xfId="11" applyFont="1" applyFill="1" applyBorder="1" applyAlignment="1">
      <alignment horizontal="center" vertical="center"/>
    </xf>
    <xf numFmtId="0" fontId="3" fillId="3" borderId="16" xfId="11" applyFont="1" applyFill="1" applyBorder="1" applyAlignment="1">
      <alignment horizontal="center" vertical="center" wrapText="1"/>
    </xf>
    <xf numFmtId="0" fontId="3" fillId="3" borderId="16" xfId="11" applyFont="1" applyFill="1" applyBorder="1" applyAlignment="1">
      <alignment horizontal="center" vertical="top" wrapText="1"/>
    </xf>
    <xf numFmtId="0" fontId="12" fillId="3" borderId="0" xfId="11" applyFont="1" applyFill="1"/>
    <xf numFmtId="0" fontId="27" fillId="3" borderId="0" xfId="11" applyNumberFormat="1" applyFont="1" applyFill="1" applyAlignment="1">
      <alignment wrapText="1"/>
    </xf>
    <xf numFmtId="0" fontId="29" fillId="3" borderId="0" xfId="11" applyFont="1" applyFill="1"/>
    <xf numFmtId="4" fontId="2" fillId="3" borderId="0" xfId="11" applyNumberFormat="1" applyFont="1" applyFill="1"/>
    <xf numFmtId="0" fontId="0" fillId="2" borderId="0" xfId="7" applyFont="1" applyFill="1" applyAlignment="1">
      <alignment wrapText="1"/>
    </xf>
    <xf numFmtId="0" fontId="4" fillId="2" borderId="0" xfId="7" applyFont="1" applyFill="1" applyAlignment="1">
      <alignment horizontal="center" vertical="center"/>
    </xf>
    <xf numFmtId="0" fontId="4" fillId="2" borderId="0" xfId="7" applyFont="1" applyFill="1" applyAlignment="1">
      <alignment horizontal="left" vertical="center"/>
    </xf>
    <xf numFmtId="0" fontId="7" fillId="2" borderId="0" xfId="7" applyFont="1" applyFill="1"/>
    <xf numFmtId="0" fontId="3" fillId="2" borderId="1" xfId="7" applyFont="1" applyFill="1" applyBorder="1" applyAlignment="1">
      <alignment horizontal="center" vertical="center" wrapText="1"/>
    </xf>
    <xf numFmtId="165" fontId="10" fillId="2" borderId="1" xfId="7" applyNumberFormat="1" applyFont="1" applyFill="1" applyBorder="1" applyAlignment="1">
      <alignment horizontal="right" vertical="center"/>
    </xf>
    <xf numFmtId="165" fontId="10" fillId="2" borderId="1" xfId="7" applyNumberFormat="1" applyFont="1" applyFill="1" applyBorder="1" applyAlignment="1">
      <alignment horizontal="right" vertical="center" wrapText="1"/>
    </xf>
    <xf numFmtId="166" fontId="10" fillId="2" borderId="1" xfId="7" applyNumberFormat="1" applyFont="1" applyFill="1" applyBorder="1" applyAlignment="1">
      <alignment horizontal="right" vertical="center"/>
    </xf>
    <xf numFmtId="166" fontId="10" fillId="2" borderId="1" xfId="7" applyNumberFormat="1" applyFont="1" applyFill="1" applyBorder="1" applyAlignment="1">
      <alignment horizontal="right" vertical="center" wrapText="1"/>
    </xf>
    <xf numFmtId="165" fontId="10" fillId="2" borderId="1" xfId="1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3" borderId="0" xfId="6" applyFont="1" applyFill="1"/>
    <xf numFmtId="0" fontId="10" fillId="3" borderId="0" xfId="23" applyFont="1" applyFill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4" fontId="10" fillId="0" borderId="1" xfId="5" applyNumberFormat="1" applyFont="1" applyFill="1" applyBorder="1" applyAlignment="1">
      <alignment horizontal="center" vertical="center"/>
    </xf>
    <xf numFmtId="4" fontId="3" fillId="0" borderId="16" xfId="11" applyNumberFormat="1" applyFont="1" applyFill="1" applyBorder="1" applyAlignment="1">
      <alignment horizontal="center" vertical="top" wrapText="1"/>
    </xf>
    <xf numFmtId="4" fontId="3" fillId="0" borderId="16" xfId="11" applyNumberFormat="1" applyFont="1" applyFill="1" applyBorder="1" applyAlignment="1">
      <alignment horizontal="center" vertical="center" wrapText="1"/>
    </xf>
    <xf numFmtId="0" fontId="3" fillId="0" borderId="16" xfId="11" applyFont="1" applyFill="1" applyBorder="1" applyAlignment="1">
      <alignment horizontal="center" vertical="center" wrapText="1"/>
    </xf>
    <xf numFmtId="0" fontId="3" fillId="0" borderId="16" xfId="11" applyFont="1" applyFill="1" applyBorder="1" applyAlignment="1">
      <alignment horizontal="left" vertical="top" wrapText="1"/>
    </xf>
    <xf numFmtId="0" fontId="2" fillId="0" borderId="0" xfId="11" applyFont="1" applyFill="1"/>
    <xf numFmtId="0" fontId="3" fillId="0" borderId="16" xfId="11" applyFont="1" applyFill="1" applyBorder="1" applyAlignment="1">
      <alignment horizontal="left" vertical="center"/>
    </xf>
    <xf numFmtId="4" fontId="26" fillId="0" borderId="16" xfId="11" applyNumberFormat="1" applyFont="1" applyFill="1" applyBorder="1" applyAlignment="1">
      <alignment horizontal="center" vertical="center" wrapText="1"/>
    </xf>
    <xf numFmtId="0" fontId="3" fillId="0" borderId="16" xfId="11" applyFont="1" applyFill="1" applyBorder="1" applyAlignment="1">
      <alignment horizontal="center" vertical="top" wrapText="1"/>
    </xf>
    <xf numFmtId="0" fontId="3" fillId="0" borderId="16" xfId="11" applyFont="1" applyFill="1" applyBorder="1" applyAlignment="1">
      <alignment vertical="top" wrapText="1"/>
    </xf>
    <xf numFmtId="0" fontId="3" fillId="0" borderId="16" xfId="11" applyFont="1" applyFill="1" applyBorder="1" applyAlignment="1">
      <alignment horizontal="left" vertical="center" wrapText="1"/>
    </xf>
    <xf numFmtId="4" fontId="9" fillId="0" borderId="16" xfId="11" applyNumberFormat="1" applyFont="1" applyFill="1" applyBorder="1" applyAlignment="1">
      <alignment horizontal="center" vertical="center" wrapText="1"/>
    </xf>
    <xf numFmtId="0" fontId="3" fillId="0" borderId="16" xfId="11" applyFont="1" applyFill="1" applyBorder="1" applyAlignment="1">
      <alignment vertical="top" wrapText="1"/>
    </xf>
    <xf numFmtId="0" fontId="3" fillId="0" borderId="16" xfId="11" applyFont="1" applyFill="1" applyBorder="1" applyAlignment="1">
      <alignment horizontal="center" vertical="center" wrapText="1"/>
    </xf>
    <xf numFmtId="0" fontId="3" fillId="0" borderId="16" xfId="11" applyFont="1" applyFill="1" applyBorder="1"/>
    <xf numFmtId="0" fontId="3" fillId="0" borderId="16" xfId="11" applyFont="1" applyFill="1" applyBorder="1" applyAlignment="1">
      <alignment vertical="center" wrapText="1"/>
    </xf>
    <xf numFmtId="0" fontId="25" fillId="0" borderId="16" xfId="11" applyFont="1" applyFill="1" applyBorder="1"/>
    <xf numFmtId="164" fontId="3" fillId="0" borderId="16" xfId="11" applyNumberFormat="1" applyFont="1" applyFill="1" applyBorder="1" applyAlignment="1">
      <alignment horizontal="center" vertical="center" wrapText="1"/>
    </xf>
    <xf numFmtId="0" fontId="2" fillId="0" borderId="16" xfId="11" applyFont="1" applyFill="1" applyBorder="1"/>
    <xf numFmtId="0" fontId="10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 wrapText="1"/>
    </xf>
    <xf numFmtId="3" fontId="10" fillId="0" borderId="1" xfId="5" applyNumberFormat="1" applyFont="1" applyFill="1" applyBorder="1" applyAlignment="1">
      <alignment horizontal="center" vertical="center"/>
    </xf>
    <xf numFmtId="0" fontId="3" fillId="0" borderId="16" xfId="11" applyFont="1" applyFill="1" applyBorder="1" applyAlignment="1">
      <alignment vertical="top" wrapText="1"/>
    </xf>
    <xf numFmtId="0" fontId="3" fillId="0" borderId="16" xfId="11" applyFont="1" applyFill="1" applyBorder="1" applyAlignment="1">
      <alignment vertical="center" wrapText="1"/>
    </xf>
    <xf numFmtId="165" fontId="10" fillId="0" borderId="1" xfId="7" applyNumberFormat="1" applyFont="1" applyFill="1" applyBorder="1" applyAlignment="1">
      <alignment horizontal="right" vertical="center" wrapText="1"/>
    </xf>
    <xf numFmtId="166" fontId="10" fillId="0" borderId="1" xfId="7" applyNumberFormat="1" applyFont="1" applyFill="1" applyBorder="1" applyAlignment="1">
      <alignment horizontal="right" vertical="center"/>
    </xf>
    <xf numFmtId="166" fontId="10" fillId="0" borderId="1" xfId="7" applyNumberFormat="1" applyFont="1" applyFill="1" applyBorder="1" applyAlignment="1">
      <alignment horizontal="right" vertical="center" wrapText="1"/>
    </xf>
    <xf numFmtId="165" fontId="10" fillId="0" borderId="1" xfId="7" applyNumberFormat="1" applyFont="1" applyFill="1" applyBorder="1" applyAlignment="1">
      <alignment horizontal="right" vertical="center"/>
    </xf>
    <xf numFmtId="0" fontId="10" fillId="2" borderId="1" xfId="5" applyFont="1" applyFill="1" applyBorder="1" applyAlignment="1">
      <alignment horizontal="center" vertical="center" wrapText="1"/>
    </xf>
    <xf numFmtId="0" fontId="10" fillId="2" borderId="0" xfId="2" applyFont="1" applyFill="1" applyAlignment="1" applyProtection="1">
      <alignment horizontal="left"/>
      <protection locked="0"/>
    </xf>
    <xf numFmtId="0" fontId="10" fillId="2" borderId="0" xfId="2" applyFont="1" applyFill="1" applyAlignment="1" applyProtection="1">
      <alignment horizontal="left" vertical="center" wrapText="1"/>
      <protection locked="0"/>
    </xf>
    <xf numFmtId="0" fontId="0" fillId="2" borderId="0" xfId="1" applyFont="1" applyFill="1" applyAlignment="1">
      <alignment horizontal="left"/>
    </xf>
    <xf numFmtId="0" fontId="3" fillId="3" borderId="0" xfId="25" applyFont="1" applyFill="1"/>
    <xf numFmtId="0" fontId="3" fillId="2" borderId="0" xfId="25" applyFont="1" applyFill="1"/>
    <xf numFmtId="0" fontId="16" fillId="3" borderId="0" xfId="25" applyFont="1" applyFill="1"/>
    <xf numFmtId="0" fontId="6" fillId="2" borderId="0" xfId="25" applyFont="1" applyFill="1"/>
    <xf numFmtId="0" fontId="18" fillId="2" borderId="0" xfId="25" applyFont="1" applyFill="1"/>
    <xf numFmtId="0" fontId="0" fillId="2" borderId="0" xfId="25" applyFont="1" applyFill="1"/>
    <xf numFmtId="0" fontId="10" fillId="2" borderId="0" xfId="25" applyFont="1" applyFill="1"/>
    <xf numFmtId="0" fontId="22" fillId="3" borderId="0" xfId="25" applyFont="1" applyFill="1"/>
    <xf numFmtId="0" fontId="19" fillId="2" borderId="0" xfId="25" applyFont="1" applyFill="1" applyAlignment="1" applyProtection="1">
      <alignment horizontal="center" vertical="top" wrapText="1"/>
      <protection locked="0"/>
    </xf>
    <xf numFmtId="0" fontId="19" fillId="2" borderId="1" xfId="25" applyFont="1" applyFill="1" applyBorder="1" applyAlignment="1">
      <alignment horizontal="center" vertical="center" textRotation="90" wrapText="1"/>
    </xf>
    <xf numFmtId="0" fontId="19" fillId="2" borderId="1" xfId="25" applyFont="1" applyFill="1" applyBorder="1" applyAlignment="1">
      <alignment horizontal="center" vertical="center" wrapText="1"/>
    </xf>
    <xf numFmtId="0" fontId="19" fillId="2" borderId="4" xfId="25" applyFont="1" applyFill="1" applyBorder="1" applyAlignment="1">
      <alignment horizontal="center" vertical="center" wrapText="1"/>
    </xf>
    <xf numFmtId="0" fontId="19" fillId="2" borderId="1" xfId="25" applyFont="1" applyFill="1" applyBorder="1" applyAlignment="1">
      <alignment horizontal="center" vertical="center"/>
    </xf>
    <xf numFmtId="0" fontId="19" fillId="2" borderId="3" xfId="25" applyFont="1" applyFill="1" applyBorder="1" applyAlignment="1">
      <alignment horizontal="center" vertical="center" wrapText="1"/>
    </xf>
    <xf numFmtId="0" fontId="19" fillId="2" borderId="1" xfId="25" applyFont="1" applyFill="1" applyBorder="1" applyAlignment="1">
      <alignment horizontal="left" vertical="center" wrapText="1"/>
    </xf>
    <xf numFmtId="4" fontId="19" fillId="2" borderId="1" xfId="25" applyNumberFormat="1" applyFont="1" applyFill="1" applyBorder="1" applyAlignment="1">
      <alignment horizontal="right" vertical="center" wrapText="1"/>
    </xf>
    <xf numFmtId="4" fontId="19" fillId="2" borderId="1" xfId="25" applyNumberFormat="1" applyFont="1" applyFill="1" applyBorder="1" applyAlignment="1">
      <alignment horizontal="right" vertical="center"/>
    </xf>
    <xf numFmtId="0" fontId="31" fillId="2" borderId="0" xfId="25" applyFont="1" applyFill="1" applyAlignment="1">
      <alignment horizontal="center" vertical="center" wrapText="1"/>
    </xf>
    <xf numFmtId="4" fontId="19" fillId="2" borderId="1" xfId="15" applyNumberFormat="1" applyFont="1" applyFill="1" applyBorder="1" applyAlignment="1">
      <alignment horizontal="right" vertical="center" wrapText="1"/>
    </xf>
    <xf numFmtId="0" fontId="19" fillId="3" borderId="1" xfId="15" applyFont="1" applyFill="1" applyBorder="1" applyAlignment="1">
      <alignment horizontal="center" vertical="center" wrapText="1"/>
    </xf>
    <xf numFmtId="4" fontId="19" fillId="3" borderId="1" xfId="15" applyNumberFormat="1" applyFont="1" applyFill="1" applyBorder="1" applyAlignment="1">
      <alignment horizontal="right" vertical="center" wrapText="1"/>
    </xf>
    <xf numFmtId="4" fontId="19" fillId="5" borderId="1" xfId="15" applyNumberFormat="1" applyFont="1" applyFill="1" applyBorder="1" applyAlignment="1">
      <alignment horizontal="right" vertical="center" wrapText="1"/>
    </xf>
    <xf numFmtId="4" fontId="19" fillId="4" borderId="1" xfId="25" applyNumberFormat="1" applyFont="1" applyFill="1" applyBorder="1" applyAlignment="1">
      <alignment horizontal="right" vertical="center" wrapText="1"/>
    </xf>
    <xf numFmtId="0" fontId="19" fillId="2" borderId="0" xfId="2" applyFont="1" applyFill="1" applyAlignment="1" applyProtection="1">
      <alignment horizontal="left"/>
      <protection locked="0"/>
    </xf>
    <xf numFmtId="0" fontId="32" fillId="2" borderId="0" xfId="3" applyFont="1" applyFill="1" applyAlignment="1" applyProtection="1">
      <alignment horizontal="left"/>
      <protection locked="0"/>
    </xf>
    <xf numFmtId="0" fontId="34" fillId="2" borderId="0" xfId="2" applyFont="1" applyFill="1" applyAlignment="1" applyProtection="1">
      <protection locked="0"/>
    </xf>
    <xf numFmtId="0" fontId="35" fillId="2" borderId="0" xfId="3" applyFont="1" applyFill="1" applyAlignment="1" applyProtection="1">
      <protection locked="0"/>
    </xf>
    <xf numFmtId="0" fontId="35" fillId="2" borderId="0" xfId="1" applyFont="1" applyFill="1" applyAlignment="1"/>
    <xf numFmtId="0" fontId="23" fillId="2" borderId="0" xfId="10" applyFont="1" applyFill="1"/>
    <xf numFmtId="0" fontId="23" fillId="2" borderId="0" xfId="3" applyFont="1" applyFill="1"/>
    <xf numFmtId="0" fontId="23" fillId="3" borderId="0" xfId="3" applyFont="1" applyFill="1"/>
    <xf numFmtId="0" fontId="23" fillId="3" borderId="0" xfId="3" applyFont="1" applyFill="1" applyAlignment="1">
      <alignment horizontal="center"/>
    </xf>
    <xf numFmtId="0" fontId="3" fillId="3" borderId="16" xfId="11" applyFont="1" applyFill="1" applyBorder="1" applyAlignment="1">
      <alignment horizontal="center" vertical="center" wrapText="1"/>
    </xf>
    <xf numFmtId="0" fontId="3" fillId="3" borderId="16" xfId="13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19" fillId="2" borderId="0" xfId="25" applyFont="1" applyFill="1" applyBorder="1" applyAlignment="1" applyProtection="1">
      <alignment vertical="top" wrapText="1"/>
      <protection locked="0"/>
    </xf>
    <xf numFmtId="0" fontId="19" fillId="2" borderId="0" xfId="25" applyFont="1" applyFill="1" applyBorder="1" applyAlignment="1" applyProtection="1">
      <alignment horizontal="center" vertical="top" wrapText="1"/>
      <protection locked="0"/>
    </xf>
    <xf numFmtId="0" fontId="22" fillId="3" borderId="0" xfId="25" applyFont="1" applyFill="1" applyBorder="1"/>
    <xf numFmtId="0" fontId="16" fillId="3" borderId="0" xfId="25" applyFont="1" applyFill="1" applyBorder="1"/>
    <xf numFmtId="0" fontId="10" fillId="2" borderId="0" xfId="2" applyFont="1" applyFill="1" applyAlignment="1" applyProtection="1">
      <alignment horizontal="left"/>
      <protection locked="0"/>
    </xf>
    <xf numFmtId="0" fontId="10" fillId="2" borderId="0" xfId="2" applyFont="1" applyFill="1" applyAlignment="1" applyProtection="1">
      <alignment horizontal="left" vertical="top" wrapText="1"/>
      <protection locked="0"/>
    </xf>
    <xf numFmtId="0" fontId="10" fillId="2" borderId="0" xfId="2" applyFont="1" applyFill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/>
    <xf numFmtId="0" fontId="10" fillId="3" borderId="0" xfId="9" applyFont="1" applyFill="1" applyBorder="1" applyAlignment="1">
      <alignment wrapText="1"/>
    </xf>
    <xf numFmtId="0" fontId="10" fillId="2" borderId="1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20" fillId="3" borderId="0" xfId="18" applyNumberFormat="1" applyFont="1" applyFill="1" applyAlignment="1">
      <alignment horizontal="left" vertical="top" wrapText="1"/>
    </xf>
    <xf numFmtId="0" fontId="3" fillId="2" borderId="0" xfId="5" applyFont="1" applyFill="1" applyAlignment="1">
      <alignment horizontal="right" vertical="center"/>
    </xf>
    <xf numFmtId="0" fontId="10" fillId="3" borderId="0" xfId="6" applyFont="1" applyFill="1" applyAlignment="1">
      <alignment horizontal="center" vertical="center"/>
    </xf>
    <xf numFmtId="0" fontId="10" fillId="2" borderId="3" xfId="5" applyFont="1" applyFill="1" applyBorder="1" applyAlignment="1">
      <alignment horizontal="center" vertical="center" wrapText="1"/>
    </xf>
    <xf numFmtId="0" fontId="10" fillId="2" borderId="7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34" fillId="2" borderId="0" xfId="2" applyFont="1" applyFill="1" applyAlignment="1" applyProtection="1">
      <protection locked="0"/>
    </xf>
    <xf numFmtId="0" fontId="34" fillId="2" borderId="0" xfId="2" applyFont="1" applyFill="1" applyAlignment="1" applyProtection="1">
      <alignment vertical="top" wrapText="1"/>
      <protection locked="0"/>
    </xf>
    <xf numFmtId="0" fontId="34" fillId="2" borderId="0" xfId="2" applyFont="1" applyFill="1" applyAlignment="1" applyProtection="1">
      <alignment vertical="center" wrapText="1"/>
      <protection locked="0"/>
    </xf>
    <xf numFmtId="0" fontId="17" fillId="3" borderId="0" xfId="6" applyFont="1" applyFill="1" applyAlignment="1">
      <alignment horizontal="left" vertical="top" wrapText="1"/>
    </xf>
    <xf numFmtId="0" fontId="17" fillId="3" borderId="0" xfId="6" applyFont="1" applyFill="1" applyAlignment="1">
      <alignment horizontal="left"/>
    </xf>
    <xf numFmtId="0" fontId="17" fillId="3" borderId="0" xfId="6" applyFont="1" applyFill="1" applyAlignment="1">
      <alignment horizontal="left" vertical="top"/>
    </xf>
    <xf numFmtId="0" fontId="23" fillId="2" borderId="8" xfId="25" applyFont="1" applyFill="1" applyBorder="1" applyAlignment="1">
      <alignment horizontal="center" vertical="center" wrapText="1"/>
    </xf>
    <xf numFmtId="0" fontId="19" fillId="2" borderId="3" xfId="25" applyFont="1" applyFill="1" applyBorder="1" applyAlignment="1">
      <alignment horizontal="center" vertical="center" wrapText="1"/>
    </xf>
    <xf numFmtId="0" fontId="19" fillId="2" borderId="7" xfId="25" applyFont="1" applyFill="1" applyBorder="1" applyAlignment="1">
      <alignment horizontal="center" vertical="center" wrapText="1"/>
    </xf>
    <xf numFmtId="0" fontId="19" fillId="2" borderId="4" xfId="25" applyFont="1" applyFill="1" applyBorder="1" applyAlignment="1">
      <alignment horizontal="center" vertical="center" wrapText="1"/>
    </xf>
    <xf numFmtId="0" fontId="19" fillId="2" borderId="3" xfId="25" applyFont="1" applyFill="1" applyBorder="1" applyAlignment="1">
      <alignment horizontal="center" vertical="center" textRotation="90" wrapText="1"/>
    </xf>
    <xf numFmtId="0" fontId="19" fillId="2" borderId="7" xfId="25" applyFont="1" applyFill="1" applyBorder="1" applyAlignment="1">
      <alignment horizontal="center" vertical="center" textRotation="90" wrapText="1"/>
    </xf>
    <xf numFmtId="0" fontId="19" fillId="2" borderId="4" xfId="25" applyFont="1" applyFill="1" applyBorder="1" applyAlignment="1">
      <alignment horizontal="center" vertical="center" textRotation="90" wrapText="1"/>
    </xf>
    <xf numFmtId="0" fontId="19" fillId="2" borderId="9" xfId="25" applyFont="1" applyFill="1" applyBorder="1" applyAlignment="1">
      <alignment horizontal="center" vertical="center" wrapText="1"/>
    </xf>
    <xf numFmtId="0" fontId="19" fillId="2" borderId="10" xfId="25" applyFont="1" applyFill="1" applyBorder="1" applyAlignment="1">
      <alignment horizontal="center" vertical="center" wrapText="1"/>
    </xf>
    <xf numFmtId="0" fontId="19" fillId="2" borderId="11" xfId="25" applyFont="1" applyFill="1" applyBorder="1" applyAlignment="1">
      <alignment horizontal="center" vertical="center" wrapText="1"/>
    </xf>
    <xf numFmtId="0" fontId="19" fillId="2" borderId="2" xfId="25" applyFont="1" applyFill="1" applyBorder="1" applyAlignment="1">
      <alignment horizontal="center" vertical="center" wrapText="1"/>
    </xf>
    <xf numFmtId="0" fontId="19" fillId="2" borderId="5" xfId="25" applyFont="1" applyFill="1" applyBorder="1" applyAlignment="1">
      <alignment horizontal="center" vertical="center" wrapText="1"/>
    </xf>
    <xf numFmtId="0" fontId="19" fillId="2" borderId="6" xfId="25" applyFont="1" applyFill="1" applyBorder="1" applyAlignment="1">
      <alignment horizontal="center" vertical="center" wrapText="1"/>
    </xf>
    <xf numFmtId="0" fontId="19" fillId="2" borderId="1" xfId="25" applyFont="1" applyFill="1" applyBorder="1" applyAlignment="1">
      <alignment horizontal="center" vertical="center"/>
    </xf>
    <xf numFmtId="0" fontId="19" fillId="2" borderId="12" xfId="25" applyFont="1" applyFill="1" applyBorder="1" applyAlignment="1">
      <alignment horizontal="center" vertical="center" wrapText="1"/>
    </xf>
    <xf numFmtId="0" fontId="19" fillId="2" borderId="0" xfId="25" applyFont="1" applyFill="1" applyAlignment="1">
      <alignment horizontal="center" vertical="center" wrapText="1"/>
    </xf>
    <xf numFmtId="0" fontId="19" fillId="2" borderId="13" xfId="25" applyFont="1" applyFill="1" applyBorder="1" applyAlignment="1">
      <alignment horizontal="center" vertical="center" wrapText="1"/>
    </xf>
    <xf numFmtId="0" fontId="19" fillId="2" borderId="14" xfId="25" applyFont="1" applyFill="1" applyBorder="1" applyAlignment="1">
      <alignment horizontal="center" vertical="center" wrapText="1"/>
    </xf>
    <xf numFmtId="0" fontId="19" fillId="2" borderId="8" xfId="25" applyFont="1" applyFill="1" applyBorder="1" applyAlignment="1">
      <alignment horizontal="center" vertical="center" wrapText="1"/>
    </xf>
    <xf numFmtId="0" fontId="19" fillId="2" borderId="15" xfId="25" applyFont="1" applyFill="1" applyBorder="1" applyAlignment="1">
      <alignment horizontal="center" vertical="center" wrapText="1"/>
    </xf>
    <xf numFmtId="0" fontId="19" fillId="2" borderId="2" xfId="25" applyFont="1" applyFill="1" applyBorder="1" applyAlignment="1">
      <alignment horizontal="center" vertical="center"/>
    </xf>
    <xf numFmtId="0" fontId="19" fillId="2" borderId="5" xfId="25" applyFont="1" applyFill="1" applyBorder="1" applyAlignment="1">
      <alignment horizontal="center" vertical="center"/>
    </xf>
    <xf numFmtId="0" fontId="19" fillId="2" borderId="1" xfId="25" applyFont="1" applyFill="1" applyBorder="1" applyAlignment="1">
      <alignment horizontal="center" vertical="center" wrapText="1"/>
    </xf>
    <xf numFmtId="0" fontId="23" fillId="3" borderId="0" xfId="9" applyFont="1" applyFill="1" applyBorder="1" applyAlignment="1">
      <alignment horizontal="left" vertical="center" wrapText="1"/>
    </xf>
    <xf numFmtId="0" fontId="23" fillId="3" borderId="0" xfId="3" applyFont="1" applyFill="1" applyAlignment="1">
      <alignment horizontal="center" vertical="top" wrapText="1"/>
    </xf>
    <xf numFmtId="0" fontId="23" fillId="3" borderId="0" xfId="3" applyFont="1" applyFill="1" applyBorder="1" applyAlignment="1">
      <alignment horizontal="left" vertical="top" wrapText="1"/>
    </xf>
    <xf numFmtId="0" fontId="37" fillId="3" borderId="0" xfId="26" applyNumberFormat="1" applyFont="1" applyFill="1" applyAlignment="1">
      <alignment horizontal="left" wrapText="1"/>
    </xf>
    <xf numFmtId="0" fontId="3" fillId="0" borderId="16" xfId="11" applyFont="1" applyFill="1" applyBorder="1" applyAlignment="1">
      <alignment vertical="top" wrapText="1"/>
    </xf>
    <xf numFmtId="0" fontId="27" fillId="3" borderId="0" xfId="11" applyNumberFormat="1" applyFont="1" applyFill="1" applyAlignment="1">
      <alignment horizontal="left" wrapText="1"/>
    </xf>
    <xf numFmtId="0" fontId="19" fillId="3" borderId="0" xfId="14" applyFont="1" applyFill="1" applyBorder="1" applyAlignment="1">
      <alignment horizontal="left" vertical="top" wrapText="1"/>
    </xf>
    <xf numFmtId="0" fontId="3" fillId="0" borderId="19" xfId="11" applyFont="1" applyFill="1" applyBorder="1" applyAlignment="1">
      <alignment horizontal="center" vertical="center" wrapText="1"/>
    </xf>
    <xf numFmtId="0" fontId="3" fillId="0" borderId="20" xfId="11" applyFont="1" applyFill="1" applyBorder="1" applyAlignment="1">
      <alignment horizontal="center" vertical="center" wrapText="1"/>
    </xf>
    <xf numFmtId="0" fontId="3" fillId="0" borderId="21" xfId="11" applyFont="1" applyFill="1" applyBorder="1" applyAlignment="1">
      <alignment horizontal="center" vertical="center" wrapText="1"/>
    </xf>
    <xf numFmtId="0" fontId="3" fillId="0" borderId="16" xfId="11" applyFont="1" applyFill="1" applyBorder="1" applyAlignment="1">
      <alignment vertical="center" wrapText="1"/>
    </xf>
    <xf numFmtId="0" fontId="3" fillId="0" borderId="16" xfId="11" applyFont="1" applyFill="1" applyBorder="1" applyAlignment="1">
      <alignment horizontal="center" vertical="center" wrapText="1"/>
    </xf>
    <xf numFmtId="0" fontId="23" fillId="3" borderId="0" xfId="11" applyFont="1" applyFill="1" applyAlignment="1">
      <alignment horizontal="center"/>
    </xf>
    <xf numFmtId="0" fontId="3" fillId="3" borderId="0" xfId="11" applyFont="1" applyFill="1" applyAlignment="1">
      <alignment horizontal="center"/>
    </xf>
    <xf numFmtId="0" fontId="3" fillId="3" borderId="16" xfId="11" applyFont="1" applyFill="1" applyBorder="1" applyAlignment="1">
      <alignment horizontal="center" vertical="center" wrapText="1"/>
    </xf>
    <xf numFmtId="0" fontId="3" fillId="3" borderId="16" xfId="13" applyFont="1" applyFill="1" applyBorder="1" applyAlignment="1">
      <alignment horizontal="center" vertical="center" wrapText="1"/>
    </xf>
    <xf numFmtId="0" fontId="3" fillId="3" borderId="17" xfId="11" applyFont="1" applyFill="1" applyBorder="1" applyAlignment="1">
      <alignment horizontal="center" vertical="center" wrapText="1"/>
    </xf>
    <xf numFmtId="0" fontId="3" fillId="3" borderId="18" xfId="11" applyFont="1" applyFill="1" applyBorder="1" applyAlignment="1">
      <alignment horizontal="center" vertical="center" wrapText="1"/>
    </xf>
    <xf numFmtId="0" fontId="3" fillId="2" borderId="16" xfId="11" applyFont="1" applyFill="1" applyBorder="1" applyAlignment="1">
      <alignment horizontal="center" vertical="center" wrapText="1"/>
    </xf>
    <xf numFmtId="0" fontId="10" fillId="3" borderId="0" xfId="12" applyFont="1" applyFill="1" applyAlignment="1">
      <alignment horizontal="left"/>
    </xf>
    <xf numFmtId="0" fontId="10" fillId="3" borderId="0" xfId="12" applyFont="1" applyFill="1" applyAlignment="1">
      <alignment horizontal="left" vertical="top" wrapText="1"/>
    </xf>
    <xf numFmtId="0" fontId="10" fillId="3" borderId="0" xfId="12" applyFont="1" applyFill="1" applyAlignment="1">
      <alignment horizontal="left" vertical="top"/>
    </xf>
    <xf numFmtId="0" fontId="19" fillId="2" borderId="10" xfId="7" applyFont="1" applyFill="1" applyBorder="1" applyAlignment="1">
      <alignment horizontal="left" vertical="top" wrapText="1"/>
    </xf>
    <xf numFmtId="0" fontId="19" fillId="2" borderId="0" xfId="7" applyFont="1" applyFill="1" applyBorder="1" applyAlignment="1">
      <alignment horizontal="left" vertical="top" wrapText="1"/>
    </xf>
    <xf numFmtId="0" fontId="19" fillId="2" borderId="0" xfId="2" applyFont="1" applyFill="1" applyAlignment="1" applyProtection="1">
      <alignment horizontal="left"/>
      <protection locked="0"/>
    </xf>
    <xf numFmtId="0" fontId="19" fillId="2" borderId="0" xfId="1" applyFont="1" applyFill="1" applyAlignment="1">
      <alignment horizontal="center" vertical="center"/>
    </xf>
    <xf numFmtId="0" fontId="10" fillId="2" borderId="3" xfId="7" applyFont="1" applyFill="1" applyBorder="1" applyAlignment="1">
      <alignment horizontal="center" vertical="center" wrapText="1"/>
    </xf>
    <xf numFmtId="0" fontId="10" fillId="2" borderId="7" xfId="7" applyFont="1" applyFill="1" applyBorder="1" applyAlignment="1">
      <alignment horizontal="center" vertical="center" wrapText="1"/>
    </xf>
    <xf numFmtId="0" fontId="10" fillId="2" borderId="4" xfId="7" applyFont="1" applyFill="1" applyBorder="1" applyAlignment="1">
      <alignment horizontal="center" vertical="center" wrapText="1"/>
    </xf>
    <xf numFmtId="8" fontId="10" fillId="2" borderId="1" xfId="7" applyNumberFormat="1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horizontal="center" vertical="center" wrapText="1"/>
    </xf>
    <xf numFmtId="0" fontId="19" fillId="2" borderId="0" xfId="2" applyFont="1" applyFill="1" applyAlignment="1" applyProtection="1">
      <alignment horizontal="left" vertical="center" wrapText="1"/>
      <protection locked="0"/>
    </xf>
    <xf numFmtId="0" fontId="19" fillId="2" borderId="0" xfId="2" applyFont="1" applyFill="1" applyAlignment="1" applyProtection="1">
      <alignment horizontal="left" vertical="top" wrapText="1"/>
      <protection locked="0"/>
    </xf>
  </cellXfs>
  <cellStyles count="27">
    <cellStyle name="Обычный" xfId="0" builtinId="0"/>
    <cellStyle name="Обычный 10" xfId="15"/>
    <cellStyle name="Обычный 11" xfId="4"/>
    <cellStyle name="Обычный 2" xfId="5"/>
    <cellStyle name="Обычный 2 2" xfId="10"/>
    <cellStyle name="Обычный 3" xfId="1"/>
    <cellStyle name="Обычный 3 2" xfId="6"/>
    <cellStyle name="Обычный 3 2 2" xfId="14"/>
    <cellStyle name="Обычный 4" xfId="7"/>
    <cellStyle name="Обычный 4 2" xfId="16"/>
    <cellStyle name="Обычный 4 2 2" xfId="12"/>
    <cellStyle name="Обычный 4 3" xfId="25"/>
    <cellStyle name="Обычный 5" xfId="17"/>
    <cellStyle name="Обычный 5 2" xfId="2"/>
    <cellStyle name="Обычный 6" xfId="18"/>
    <cellStyle name="Обычный 6 2" xfId="8"/>
    <cellStyle name="Обычный 6 2 2" xfId="19"/>
    <cellStyle name="Обычный 6 2 3" xfId="20"/>
    <cellStyle name="Обычный 6 2 4" xfId="26"/>
    <cellStyle name="Обычный 6 3" xfId="21"/>
    <cellStyle name="Обычный 6 4" xfId="11"/>
    <cellStyle name="Обычный 6 4 2" xfId="13"/>
    <cellStyle name="Обычный 6 4 2 2" xfId="22"/>
    <cellStyle name="Обычный 7" xfId="9"/>
    <cellStyle name="Обычный 8" xfId="3"/>
    <cellStyle name="Обычный 9" xfId="23"/>
    <cellStyle name="Финансовый 2" xfId="2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5"/>
  <sheetViews>
    <sheetView zoomScale="70" zoomScaleNormal="70" workbookViewId="0">
      <selection activeCell="I6" sqref="I6:L6"/>
    </sheetView>
  </sheetViews>
  <sheetFormatPr defaultColWidth="9.109375" defaultRowHeight="14.4" x14ac:dyDescent="0.3"/>
  <cols>
    <col min="1" max="1" width="7.6640625" style="8" customWidth="1"/>
    <col min="2" max="2" width="43.5546875" style="8" customWidth="1"/>
    <col min="3" max="3" width="43.88671875" style="8" customWidth="1"/>
    <col min="4" max="4" width="17.33203125" style="8" customWidth="1"/>
    <col min="5" max="5" width="22.6640625" style="8" customWidth="1"/>
    <col min="6" max="7" width="20.6640625" style="8" customWidth="1"/>
    <col min="8" max="8" width="17" style="8" customWidth="1"/>
    <col min="9" max="9" width="25.33203125" style="8" customWidth="1"/>
    <col min="10" max="10" width="20.88671875" style="8" customWidth="1"/>
    <col min="11" max="11" width="20.6640625" style="8" customWidth="1"/>
    <col min="12" max="12" width="31.88671875" style="8" customWidth="1"/>
    <col min="13" max="13" width="9.109375" style="8"/>
  </cols>
  <sheetData>
    <row r="1" spans="1:14" s="13" customFormat="1" ht="21" x14ac:dyDescent="0.4">
      <c r="B1" s="14"/>
      <c r="I1" s="103" t="s">
        <v>600</v>
      </c>
      <c r="J1" s="105"/>
      <c r="K1" s="103"/>
      <c r="L1" s="103"/>
      <c r="M1" s="15"/>
    </row>
    <row r="2" spans="1:14" s="13" customFormat="1" ht="21" x14ac:dyDescent="0.4">
      <c r="B2" s="14"/>
      <c r="I2" s="150" t="s">
        <v>601</v>
      </c>
      <c r="J2" s="150"/>
      <c r="K2" s="150"/>
      <c r="L2" s="150"/>
      <c r="M2" s="15"/>
    </row>
    <row r="3" spans="1:14" s="13" customFormat="1" ht="60" customHeight="1" x14ac:dyDescent="0.4">
      <c r="B3" s="14"/>
      <c r="I3" s="151" t="s">
        <v>911</v>
      </c>
      <c r="J3" s="151"/>
      <c r="K3" s="151"/>
      <c r="L3" s="151"/>
      <c r="M3" s="15"/>
    </row>
    <row r="4" spans="1:14" s="13" customFormat="1" ht="19.2" customHeight="1" x14ac:dyDescent="0.4">
      <c r="B4" s="14"/>
      <c r="I4" s="104" t="s">
        <v>602</v>
      </c>
      <c r="J4" s="105"/>
      <c r="K4" s="104"/>
      <c r="L4" s="104"/>
      <c r="M4" s="15"/>
    </row>
    <row r="5" spans="1:14" s="13" customFormat="1" ht="21" customHeight="1" x14ac:dyDescent="0.3">
      <c r="B5" s="14"/>
      <c r="I5" s="152" t="s">
        <v>603</v>
      </c>
      <c r="J5" s="152"/>
      <c r="K5" s="152"/>
      <c r="L5" s="152"/>
      <c r="M5" s="16"/>
    </row>
    <row r="6" spans="1:14" s="13" customFormat="1" ht="45" customHeight="1" x14ac:dyDescent="0.3">
      <c r="B6" s="14"/>
      <c r="I6" s="152" t="s">
        <v>604</v>
      </c>
      <c r="J6" s="152"/>
      <c r="K6" s="152"/>
      <c r="L6" s="152"/>
      <c r="M6" s="16"/>
    </row>
    <row r="8" spans="1:14" ht="18.75" customHeight="1" x14ac:dyDescent="0.4">
      <c r="A8" s="153" t="s">
        <v>0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4" ht="18.75" customHeight="1" x14ac:dyDescent="0.3">
      <c r="B9" s="9"/>
      <c r="C9" s="9"/>
      <c r="D9" s="9"/>
      <c r="E9" s="9"/>
      <c r="F9" s="9"/>
      <c r="G9" s="9"/>
    </row>
    <row r="10" spans="1:14" ht="55.5" customHeight="1" x14ac:dyDescent="0.3">
      <c r="A10" s="154" t="s">
        <v>1</v>
      </c>
      <c r="B10" s="154" t="s">
        <v>2</v>
      </c>
      <c r="C10" s="154" t="s">
        <v>3</v>
      </c>
      <c r="D10" s="154" t="s">
        <v>4</v>
      </c>
      <c r="E10" s="154" t="s">
        <v>5</v>
      </c>
      <c r="F10" s="154" t="s">
        <v>621</v>
      </c>
      <c r="G10" s="154"/>
      <c r="H10" s="154" t="s">
        <v>6</v>
      </c>
      <c r="I10" s="154" t="s">
        <v>7</v>
      </c>
      <c r="J10" s="154" t="s">
        <v>8</v>
      </c>
      <c r="K10" s="154"/>
      <c r="L10" s="154"/>
    </row>
    <row r="11" spans="1:14" ht="133.5" customHeight="1" x14ac:dyDescent="0.3">
      <c r="A11" s="154"/>
      <c r="B11" s="154"/>
      <c r="C11" s="154"/>
      <c r="D11" s="154"/>
      <c r="E11" s="154"/>
      <c r="F11" s="154"/>
      <c r="G11" s="154"/>
      <c r="H11" s="154"/>
      <c r="I11" s="154"/>
      <c r="J11" s="144" t="s">
        <v>9</v>
      </c>
      <c r="K11" s="154" t="s">
        <v>10</v>
      </c>
      <c r="L11" s="154" t="s">
        <v>11</v>
      </c>
    </row>
    <row r="12" spans="1:14" ht="78.75" customHeight="1" x14ac:dyDescent="0.3">
      <c r="A12" s="154"/>
      <c r="B12" s="154"/>
      <c r="C12" s="154"/>
      <c r="D12" s="144" t="s">
        <v>12</v>
      </c>
      <c r="E12" s="144" t="s">
        <v>13</v>
      </c>
      <c r="F12" s="144" t="s">
        <v>14</v>
      </c>
      <c r="G12" s="144" t="s">
        <v>15</v>
      </c>
      <c r="H12" s="144" t="s">
        <v>13</v>
      </c>
      <c r="I12" s="145" t="s">
        <v>16</v>
      </c>
      <c r="J12" s="145" t="s">
        <v>17</v>
      </c>
      <c r="K12" s="154"/>
      <c r="L12" s="154"/>
      <c r="M12" s="10"/>
      <c r="N12" s="10"/>
    </row>
    <row r="13" spans="1:14" ht="18.75" customHeight="1" x14ac:dyDescent="0.3">
      <c r="A13" s="142">
        <v>1</v>
      </c>
      <c r="B13" s="141">
        <v>2</v>
      </c>
      <c r="C13" s="141">
        <v>3</v>
      </c>
      <c r="D13" s="143">
        <v>4</v>
      </c>
      <c r="E13" s="141">
        <v>5</v>
      </c>
      <c r="F13" s="142">
        <v>6</v>
      </c>
      <c r="G13" s="142">
        <v>7</v>
      </c>
      <c r="H13" s="142">
        <v>8</v>
      </c>
      <c r="I13" s="143">
        <v>9</v>
      </c>
      <c r="J13" s="141">
        <v>10</v>
      </c>
      <c r="K13" s="141">
        <v>11</v>
      </c>
      <c r="L13" s="141">
        <v>12</v>
      </c>
    </row>
    <row r="14" spans="1:14" ht="18.75" customHeight="1" x14ac:dyDescent="0.3">
      <c r="A14" s="155" t="s">
        <v>18</v>
      </c>
      <c r="B14" s="156"/>
      <c r="C14" s="157"/>
      <c r="D14" s="67" t="s">
        <v>19</v>
      </c>
      <c r="E14" s="68" t="s">
        <v>19</v>
      </c>
      <c r="F14" s="4">
        <f>SUM(F15)</f>
        <v>88014.790000000023</v>
      </c>
      <c r="G14" s="5">
        <f>SUM(G15)</f>
        <v>5154</v>
      </c>
      <c r="H14" s="68" t="s">
        <v>19</v>
      </c>
      <c r="I14" s="4">
        <f>SUM(I15)</f>
        <v>78163.310000000012</v>
      </c>
      <c r="J14" s="4">
        <f>SUM(J15)</f>
        <v>400417.01999999996</v>
      </c>
      <c r="K14" s="68" t="s">
        <v>19</v>
      </c>
      <c r="L14" s="68" t="s">
        <v>19</v>
      </c>
    </row>
    <row r="15" spans="1:14" ht="54.75" customHeight="1" x14ac:dyDescent="0.3">
      <c r="A15" s="158" t="s">
        <v>20</v>
      </c>
      <c r="B15" s="158"/>
      <c r="C15" s="158"/>
      <c r="D15" s="67" t="s">
        <v>19</v>
      </c>
      <c r="E15" s="68" t="s">
        <v>19</v>
      </c>
      <c r="F15" s="4">
        <f>SUM(F16,F19,F22,F35,F43,F56,F58,F92,F102,F120,F125,F130,F138,F141,F146,F159,F161,F175,F177,F272,F328,F331,F333,F361,F363,F387,F389,F398,F400)</f>
        <v>88014.790000000023</v>
      </c>
      <c r="G15" s="5">
        <f>SUM(G16,G19,G22,G35,G43,G56,G58,G92,G102,G120,G125,G130,G138,G141,G146,G159,G161,G175,G177,G272,G328,G331,G333,G361,G363,G387,G389,G398,G400)</f>
        <v>5154</v>
      </c>
      <c r="H15" s="71" t="s">
        <v>19</v>
      </c>
      <c r="I15" s="4">
        <f>SUM(I16,I19,I22,I35,I43,I56,I58,I92,I102,I120,I125,I130,I138,I141,I146,I159,I161,I175,I177,I272,I328,I331,I333,I361,I363,I387,I389,I398,I400)</f>
        <v>78163.310000000012</v>
      </c>
      <c r="J15" s="4">
        <f>SUM(J16,J19,J22,J35,J43,J56,J58,J92,J102,J120,J125,J130,J138,J141,J146,J159,J161,J175,J177,J272,J328,J331,J333,J361,J363,J387,J389,J398,J400)</f>
        <v>400417.01999999996</v>
      </c>
      <c r="K15" s="68" t="s">
        <v>19</v>
      </c>
      <c r="L15" s="68" t="s">
        <v>19</v>
      </c>
    </row>
    <row r="16" spans="1:14" ht="18" x14ac:dyDescent="0.3">
      <c r="A16" s="159" t="s">
        <v>21</v>
      </c>
      <c r="B16" s="160"/>
      <c r="C16" s="161"/>
      <c r="D16" s="11" t="s">
        <v>19</v>
      </c>
      <c r="E16" s="7" t="s">
        <v>19</v>
      </c>
      <c r="F16" s="4">
        <f>SUM(F17:F18)</f>
        <v>1102.5999999999999</v>
      </c>
      <c r="G16" s="5">
        <f>SUM(G17:G18)</f>
        <v>55</v>
      </c>
      <c r="H16" s="71" t="s">
        <v>19</v>
      </c>
      <c r="I16" s="4">
        <f>SUM(I17:I18)</f>
        <v>1002</v>
      </c>
      <c r="J16" s="4">
        <f>SUM(J17:J18)</f>
        <v>1855</v>
      </c>
      <c r="K16" s="7" t="s">
        <v>19</v>
      </c>
      <c r="L16" s="7" t="s">
        <v>19</v>
      </c>
    </row>
    <row r="17" spans="1:12" ht="36" x14ac:dyDescent="0.3">
      <c r="A17" s="1">
        <v>1</v>
      </c>
      <c r="B17" s="2" t="s">
        <v>22</v>
      </c>
      <c r="C17" s="2" t="s">
        <v>23</v>
      </c>
      <c r="D17" s="3">
        <v>1973</v>
      </c>
      <c r="E17" s="6">
        <v>42388</v>
      </c>
      <c r="F17" s="4">
        <v>378.4</v>
      </c>
      <c r="G17" s="5">
        <v>25</v>
      </c>
      <c r="H17" s="72">
        <v>44926</v>
      </c>
      <c r="I17" s="4">
        <v>494</v>
      </c>
      <c r="J17" s="4">
        <v>379</v>
      </c>
      <c r="K17" s="1" t="s">
        <v>24</v>
      </c>
      <c r="L17" s="7" t="s">
        <v>25</v>
      </c>
    </row>
    <row r="18" spans="1:12" ht="36" x14ac:dyDescent="0.3">
      <c r="A18" s="1">
        <v>2</v>
      </c>
      <c r="B18" s="2" t="s">
        <v>22</v>
      </c>
      <c r="C18" s="2" t="s">
        <v>26</v>
      </c>
      <c r="D18" s="3">
        <v>1980</v>
      </c>
      <c r="E18" s="6">
        <v>41844</v>
      </c>
      <c r="F18" s="4">
        <v>724.2</v>
      </c>
      <c r="G18" s="5">
        <v>30</v>
      </c>
      <c r="H18" s="72">
        <v>44926</v>
      </c>
      <c r="I18" s="4">
        <v>508</v>
      </c>
      <c r="J18" s="4">
        <v>1476</v>
      </c>
      <c r="K18" s="1" t="s">
        <v>27</v>
      </c>
      <c r="L18" s="7" t="s">
        <v>25</v>
      </c>
    </row>
    <row r="19" spans="1:12" ht="18" x14ac:dyDescent="0.3">
      <c r="A19" s="159" t="s">
        <v>28</v>
      </c>
      <c r="B19" s="160"/>
      <c r="C19" s="161"/>
      <c r="D19" s="11" t="s">
        <v>19</v>
      </c>
      <c r="E19" s="7" t="s">
        <v>19</v>
      </c>
      <c r="F19" s="4">
        <f>SUM(F20:F21)</f>
        <v>246.8</v>
      </c>
      <c r="G19" s="5">
        <f>SUM(G20:G21)</f>
        <v>20</v>
      </c>
      <c r="H19" s="71" t="s">
        <v>19</v>
      </c>
      <c r="I19" s="4">
        <f>SUM(I20:I21)</f>
        <v>755.09999999999991</v>
      </c>
      <c r="J19" s="4">
        <f>SUM(J20:J21)</f>
        <v>444.7</v>
      </c>
      <c r="K19" s="7" t="s">
        <v>19</v>
      </c>
      <c r="L19" s="7" t="s">
        <v>19</v>
      </c>
    </row>
    <row r="20" spans="1:12" ht="36" x14ac:dyDescent="0.3">
      <c r="A20" s="1">
        <v>3</v>
      </c>
      <c r="B20" s="2" t="s">
        <v>29</v>
      </c>
      <c r="C20" s="2" t="s">
        <v>30</v>
      </c>
      <c r="D20" s="3">
        <v>1917</v>
      </c>
      <c r="E20" s="6">
        <v>41869</v>
      </c>
      <c r="F20" s="4">
        <v>131.1</v>
      </c>
      <c r="G20" s="5">
        <v>9</v>
      </c>
      <c r="H20" s="72">
        <v>44926</v>
      </c>
      <c r="I20" s="4">
        <v>610.4</v>
      </c>
      <c r="J20" s="4">
        <v>300</v>
      </c>
      <c r="K20" s="1" t="s">
        <v>31</v>
      </c>
      <c r="L20" s="7" t="s">
        <v>25</v>
      </c>
    </row>
    <row r="21" spans="1:12" ht="36" x14ac:dyDescent="0.3">
      <c r="A21" s="1">
        <v>4</v>
      </c>
      <c r="B21" s="2" t="s">
        <v>29</v>
      </c>
      <c r="C21" s="2" t="s">
        <v>32</v>
      </c>
      <c r="D21" s="3">
        <v>1917</v>
      </c>
      <c r="E21" s="6">
        <v>41913</v>
      </c>
      <c r="F21" s="4">
        <v>115.7</v>
      </c>
      <c r="G21" s="5">
        <v>11</v>
      </c>
      <c r="H21" s="72">
        <v>44926</v>
      </c>
      <c r="I21" s="4">
        <v>144.69999999999999</v>
      </c>
      <c r="J21" s="4">
        <v>144.69999999999999</v>
      </c>
      <c r="K21" s="1" t="s">
        <v>33</v>
      </c>
      <c r="L21" s="7" t="s">
        <v>25</v>
      </c>
    </row>
    <row r="22" spans="1:12" ht="18" x14ac:dyDescent="0.3">
      <c r="A22" s="159" t="s">
        <v>607</v>
      </c>
      <c r="B22" s="160"/>
      <c r="C22" s="161"/>
      <c r="D22" s="11" t="s">
        <v>19</v>
      </c>
      <c r="E22" s="7" t="s">
        <v>19</v>
      </c>
      <c r="F22" s="4">
        <f>SUM(F23:F34)</f>
        <v>1077.1000000000001</v>
      </c>
      <c r="G22" s="5">
        <f>SUM(G23:G34)</f>
        <v>73</v>
      </c>
      <c r="H22" s="71" t="s">
        <v>19</v>
      </c>
      <c r="I22" s="4">
        <f>SUM(I23:I34)</f>
        <v>1924.1000000000001</v>
      </c>
      <c r="J22" s="4">
        <f>SUM(J23:J34)</f>
        <v>15735.259999999998</v>
      </c>
      <c r="K22" s="7" t="s">
        <v>19</v>
      </c>
      <c r="L22" s="7" t="s">
        <v>19</v>
      </c>
    </row>
    <row r="23" spans="1:12" ht="36" x14ac:dyDescent="0.3">
      <c r="A23" s="1">
        <v>5</v>
      </c>
      <c r="B23" s="2" t="s">
        <v>34</v>
      </c>
      <c r="C23" s="2" t="s">
        <v>35</v>
      </c>
      <c r="D23" s="3">
        <v>1977</v>
      </c>
      <c r="E23" s="6">
        <v>42368</v>
      </c>
      <c r="F23" s="4">
        <v>30.9</v>
      </c>
      <c r="G23" s="5">
        <v>1</v>
      </c>
      <c r="H23" s="72">
        <v>45291</v>
      </c>
      <c r="I23" s="4">
        <v>98.9</v>
      </c>
      <c r="J23" s="4">
        <v>1006.24</v>
      </c>
      <c r="K23" s="1" t="s">
        <v>36</v>
      </c>
      <c r="L23" s="7" t="s">
        <v>25</v>
      </c>
    </row>
    <row r="24" spans="1:12" ht="36" x14ac:dyDescent="0.3">
      <c r="A24" s="1">
        <v>6</v>
      </c>
      <c r="B24" s="2" t="s">
        <v>34</v>
      </c>
      <c r="C24" s="2" t="s">
        <v>37</v>
      </c>
      <c r="D24" s="3">
        <v>1979</v>
      </c>
      <c r="E24" s="6">
        <v>41463</v>
      </c>
      <c r="F24" s="4">
        <v>58.1</v>
      </c>
      <c r="G24" s="5">
        <v>1</v>
      </c>
      <c r="H24" s="72">
        <v>45291</v>
      </c>
      <c r="I24" s="4">
        <v>150.5</v>
      </c>
      <c r="J24" s="4">
        <v>1509</v>
      </c>
      <c r="K24" s="1" t="s">
        <v>38</v>
      </c>
      <c r="L24" s="7" t="s">
        <v>25</v>
      </c>
    </row>
    <row r="25" spans="1:12" ht="36" x14ac:dyDescent="0.3">
      <c r="A25" s="1">
        <v>7</v>
      </c>
      <c r="B25" s="2" t="s">
        <v>34</v>
      </c>
      <c r="C25" s="2" t="s">
        <v>760</v>
      </c>
      <c r="D25" s="3">
        <v>1980</v>
      </c>
      <c r="E25" s="6">
        <v>41463</v>
      </c>
      <c r="F25" s="4">
        <v>34.299999999999997</v>
      </c>
      <c r="G25" s="5">
        <v>4</v>
      </c>
      <c r="H25" s="72">
        <v>45291</v>
      </c>
      <c r="I25" s="4">
        <v>105</v>
      </c>
      <c r="J25" s="4">
        <v>1006.24</v>
      </c>
      <c r="K25" s="1" t="s">
        <v>39</v>
      </c>
      <c r="L25" s="7" t="s">
        <v>25</v>
      </c>
    </row>
    <row r="26" spans="1:12" ht="36" x14ac:dyDescent="0.3">
      <c r="A26" s="1">
        <v>8</v>
      </c>
      <c r="B26" s="2" t="s">
        <v>34</v>
      </c>
      <c r="C26" s="2" t="s">
        <v>40</v>
      </c>
      <c r="D26" s="3">
        <v>1954</v>
      </c>
      <c r="E26" s="6">
        <v>41877</v>
      </c>
      <c r="F26" s="4">
        <v>64.5</v>
      </c>
      <c r="G26" s="5">
        <v>3</v>
      </c>
      <c r="H26" s="72">
        <v>45291</v>
      </c>
      <c r="I26" s="4">
        <v>106</v>
      </c>
      <c r="J26" s="4">
        <v>579.04</v>
      </c>
      <c r="K26" s="1" t="s">
        <v>41</v>
      </c>
      <c r="L26" s="7" t="s">
        <v>25</v>
      </c>
    </row>
    <row r="27" spans="1:12" ht="36" x14ac:dyDescent="0.3">
      <c r="A27" s="1">
        <v>9</v>
      </c>
      <c r="B27" s="2" t="s">
        <v>34</v>
      </c>
      <c r="C27" s="2" t="s">
        <v>42</v>
      </c>
      <c r="D27" s="3">
        <v>1962</v>
      </c>
      <c r="E27" s="6">
        <v>42027</v>
      </c>
      <c r="F27" s="4">
        <v>129.19999999999999</v>
      </c>
      <c r="G27" s="5">
        <v>8</v>
      </c>
      <c r="H27" s="72">
        <v>45291</v>
      </c>
      <c r="I27" s="4">
        <v>185</v>
      </c>
      <c r="J27" s="4">
        <v>871.31</v>
      </c>
      <c r="K27" s="1" t="s">
        <v>43</v>
      </c>
      <c r="L27" s="7" t="s">
        <v>25</v>
      </c>
    </row>
    <row r="28" spans="1:12" ht="36" x14ac:dyDescent="0.3">
      <c r="A28" s="1">
        <v>10</v>
      </c>
      <c r="B28" s="2" t="s">
        <v>34</v>
      </c>
      <c r="C28" s="2" t="s">
        <v>44</v>
      </c>
      <c r="D28" s="3">
        <v>1941</v>
      </c>
      <c r="E28" s="6">
        <v>42027</v>
      </c>
      <c r="F28" s="4">
        <v>108.6</v>
      </c>
      <c r="G28" s="5">
        <v>11</v>
      </c>
      <c r="H28" s="72">
        <v>45291</v>
      </c>
      <c r="I28" s="4">
        <v>227.5</v>
      </c>
      <c r="J28" s="4">
        <v>1542.2</v>
      </c>
      <c r="K28" s="1" t="s">
        <v>45</v>
      </c>
      <c r="L28" s="7" t="s">
        <v>25</v>
      </c>
    </row>
    <row r="29" spans="1:12" ht="36" x14ac:dyDescent="0.3">
      <c r="A29" s="1">
        <v>11</v>
      </c>
      <c r="B29" s="2" t="s">
        <v>34</v>
      </c>
      <c r="C29" s="2" t="s">
        <v>46</v>
      </c>
      <c r="D29" s="3">
        <v>1960</v>
      </c>
      <c r="E29" s="6">
        <v>42368</v>
      </c>
      <c r="F29" s="4">
        <v>298.8</v>
      </c>
      <c r="G29" s="5">
        <v>21</v>
      </c>
      <c r="H29" s="72">
        <v>45291</v>
      </c>
      <c r="I29" s="4">
        <v>278</v>
      </c>
      <c r="J29" s="4">
        <v>2151.7199999999998</v>
      </c>
      <c r="K29" s="1" t="s">
        <v>47</v>
      </c>
      <c r="L29" s="7" t="s">
        <v>25</v>
      </c>
    </row>
    <row r="30" spans="1:12" ht="36" x14ac:dyDescent="0.3">
      <c r="A30" s="1">
        <v>12</v>
      </c>
      <c r="B30" s="2" t="s">
        <v>34</v>
      </c>
      <c r="C30" s="2" t="s">
        <v>48</v>
      </c>
      <c r="D30" s="3">
        <v>1962</v>
      </c>
      <c r="E30" s="6">
        <v>42368</v>
      </c>
      <c r="F30" s="4">
        <v>95.5</v>
      </c>
      <c r="G30" s="5">
        <v>6</v>
      </c>
      <c r="H30" s="72">
        <v>45291</v>
      </c>
      <c r="I30" s="4">
        <v>215.8</v>
      </c>
      <c r="J30" s="4">
        <v>1912.62</v>
      </c>
      <c r="K30" s="1" t="s">
        <v>49</v>
      </c>
      <c r="L30" s="7" t="s">
        <v>25</v>
      </c>
    </row>
    <row r="31" spans="1:12" ht="36" x14ac:dyDescent="0.3">
      <c r="A31" s="1">
        <v>13</v>
      </c>
      <c r="B31" s="2" t="s">
        <v>34</v>
      </c>
      <c r="C31" s="2" t="s">
        <v>50</v>
      </c>
      <c r="D31" s="3">
        <v>1965</v>
      </c>
      <c r="E31" s="6">
        <v>42368</v>
      </c>
      <c r="F31" s="4">
        <v>18</v>
      </c>
      <c r="G31" s="5">
        <v>1</v>
      </c>
      <c r="H31" s="72">
        <v>45291</v>
      </c>
      <c r="I31" s="4">
        <v>162.9</v>
      </c>
      <c r="J31" s="4">
        <v>808.55</v>
      </c>
      <c r="K31" s="1" t="s">
        <v>51</v>
      </c>
      <c r="L31" s="7" t="s">
        <v>25</v>
      </c>
    </row>
    <row r="32" spans="1:12" ht="36" x14ac:dyDescent="0.3">
      <c r="A32" s="1">
        <v>14</v>
      </c>
      <c r="B32" s="2" t="s">
        <v>34</v>
      </c>
      <c r="C32" s="2" t="s">
        <v>52</v>
      </c>
      <c r="D32" s="3">
        <v>1985</v>
      </c>
      <c r="E32" s="6">
        <v>42734</v>
      </c>
      <c r="F32" s="4">
        <v>111.1</v>
      </c>
      <c r="G32" s="5">
        <v>6</v>
      </c>
      <c r="H32" s="72">
        <v>45291</v>
      </c>
      <c r="I32" s="4">
        <v>182.2</v>
      </c>
      <c r="J32" s="4">
        <v>2237.87</v>
      </c>
      <c r="K32" s="1" t="s">
        <v>53</v>
      </c>
      <c r="L32" s="7" t="s">
        <v>25</v>
      </c>
    </row>
    <row r="33" spans="1:12" ht="36" x14ac:dyDescent="0.3">
      <c r="A33" s="1">
        <v>15</v>
      </c>
      <c r="B33" s="2" t="s">
        <v>34</v>
      </c>
      <c r="C33" s="2" t="s">
        <v>54</v>
      </c>
      <c r="D33" s="3">
        <v>1976</v>
      </c>
      <c r="E33" s="6">
        <v>42734</v>
      </c>
      <c r="F33" s="4">
        <v>61.6</v>
      </c>
      <c r="G33" s="5">
        <v>6</v>
      </c>
      <c r="H33" s="72">
        <v>45291</v>
      </c>
      <c r="I33" s="4">
        <v>94.6</v>
      </c>
      <c r="J33" s="4">
        <v>332.87</v>
      </c>
      <c r="K33" s="1" t="s">
        <v>55</v>
      </c>
      <c r="L33" s="7" t="s">
        <v>25</v>
      </c>
    </row>
    <row r="34" spans="1:12" ht="36" x14ac:dyDescent="0.3">
      <c r="A34" s="1">
        <v>16</v>
      </c>
      <c r="B34" s="2" t="s">
        <v>34</v>
      </c>
      <c r="C34" s="2" t="s">
        <v>56</v>
      </c>
      <c r="D34" s="3">
        <v>1976</v>
      </c>
      <c r="E34" s="6">
        <v>42368</v>
      </c>
      <c r="F34" s="4">
        <v>66.5</v>
      </c>
      <c r="G34" s="5">
        <v>5</v>
      </c>
      <c r="H34" s="72">
        <v>45291</v>
      </c>
      <c r="I34" s="4">
        <v>117.7</v>
      </c>
      <c r="J34" s="4">
        <v>1777.6</v>
      </c>
      <c r="K34" s="1" t="s">
        <v>57</v>
      </c>
      <c r="L34" s="7" t="s">
        <v>25</v>
      </c>
    </row>
    <row r="35" spans="1:12" ht="18" x14ac:dyDescent="0.3">
      <c r="A35" s="159" t="s">
        <v>58</v>
      </c>
      <c r="B35" s="160"/>
      <c r="C35" s="161"/>
      <c r="D35" s="11" t="s">
        <v>19</v>
      </c>
      <c r="E35" s="7" t="s">
        <v>19</v>
      </c>
      <c r="F35" s="4">
        <f>SUM(F36:F42)</f>
        <v>1647.6000000000001</v>
      </c>
      <c r="G35" s="5">
        <f>SUM(G36:G42)</f>
        <v>91</v>
      </c>
      <c r="H35" s="71" t="s">
        <v>19</v>
      </c>
      <c r="I35" s="4">
        <f>SUM(I36:I42)</f>
        <v>2028.6</v>
      </c>
      <c r="J35" s="4">
        <f>SUM(J36:J42)</f>
        <v>17656.12</v>
      </c>
      <c r="K35" s="7" t="s">
        <v>19</v>
      </c>
      <c r="L35" s="7" t="s">
        <v>19</v>
      </c>
    </row>
    <row r="36" spans="1:12" ht="36" x14ac:dyDescent="0.3">
      <c r="A36" s="1">
        <v>17</v>
      </c>
      <c r="B36" s="2" t="s">
        <v>59</v>
      </c>
      <c r="C36" s="2" t="s">
        <v>60</v>
      </c>
      <c r="D36" s="3">
        <v>1931</v>
      </c>
      <c r="E36" s="6">
        <v>41750</v>
      </c>
      <c r="F36" s="4">
        <v>163.1</v>
      </c>
      <c r="G36" s="5">
        <v>15</v>
      </c>
      <c r="H36" s="72">
        <v>45291</v>
      </c>
      <c r="I36" s="4">
        <v>101.5</v>
      </c>
      <c r="J36" s="4">
        <v>2904</v>
      </c>
      <c r="K36" s="1" t="s">
        <v>61</v>
      </c>
      <c r="L36" s="7" t="s">
        <v>25</v>
      </c>
    </row>
    <row r="37" spans="1:12" ht="36" x14ac:dyDescent="0.3">
      <c r="A37" s="1">
        <v>18</v>
      </c>
      <c r="B37" s="2" t="s">
        <v>59</v>
      </c>
      <c r="C37" s="2" t="s">
        <v>62</v>
      </c>
      <c r="D37" s="3">
        <v>1914</v>
      </c>
      <c r="E37" s="6">
        <v>40997</v>
      </c>
      <c r="F37" s="4">
        <v>197.6</v>
      </c>
      <c r="G37" s="5">
        <v>8</v>
      </c>
      <c r="H37" s="72">
        <v>45291</v>
      </c>
      <c r="I37" s="4">
        <v>215</v>
      </c>
      <c r="J37" s="4">
        <v>2897</v>
      </c>
      <c r="K37" s="1" t="s">
        <v>63</v>
      </c>
      <c r="L37" s="7" t="s">
        <v>25</v>
      </c>
    </row>
    <row r="38" spans="1:12" ht="36" x14ac:dyDescent="0.3">
      <c r="A38" s="1">
        <v>19</v>
      </c>
      <c r="B38" s="2" t="s">
        <v>59</v>
      </c>
      <c r="C38" s="2" t="s">
        <v>64</v>
      </c>
      <c r="D38" s="3">
        <v>1957</v>
      </c>
      <c r="E38" s="6">
        <v>41758</v>
      </c>
      <c r="F38" s="4">
        <v>300.8</v>
      </c>
      <c r="G38" s="5">
        <v>15</v>
      </c>
      <c r="H38" s="72">
        <v>45291</v>
      </c>
      <c r="I38" s="4">
        <v>469.4</v>
      </c>
      <c r="J38" s="4">
        <v>4348.12</v>
      </c>
      <c r="K38" s="1" t="s">
        <v>65</v>
      </c>
      <c r="L38" s="7" t="s">
        <v>25</v>
      </c>
    </row>
    <row r="39" spans="1:12" ht="36" x14ac:dyDescent="0.3">
      <c r="A39" s="1">
        <v>20</v>
      </c>
      <c r="B39" s="2" t="s">
        <v>59</v>
      </c>
      <c r="C39" s="2" t="s">
        <v>899</v>
      </c>
      <c r="D39" s="3">
        <v>1960</v>
      </c>
      <c r="E39" s="6">
        <v>41750</v>
      </c>
      <c r="F39" s="4">
        <v>173.7</v>
      </c>
      <c r="G39" s="5">
        <v>8</v>
      </c>
      <c r="H39" s="72">
        <v>45291</v>
      </c>
      <c r="I39" s="4">
        <v>157.6</v>
      </c>
      <c r="J39" s="4">
        <v>3277</v>
      </c>
      <c r="K39" s="1" t="s">
        <v>66</v>
      </c>
      <c r="L39" s="7" t="s">
        <v>25</v>
      </c>
    </row>
    <row r="40" spans="1:12" ht="36" x14ac:dyDescent="0.3">
      <c r="A40" s="1">
        <v>21</v>
      </c>
      <c r="B40" s="2" t="s">
        <v>59</v>
      </c>
      <c r="C40" s="2" t="s">
        <v>67</v>
      </c>
      <c r="D40" s="3">
        <v>1928</v>
      </c>
      <c r="E40" s="6">
        <v>41869</v>
      </c>
      <c r="F40" s="4">
        <v>386.6</v>
      </c>
      <c r="G40" s="5">
        <v>14</v>
      </c>
      <c r="H40" s="72">
        <v>45291</v>
      </c>
      <c r="I40" s="4">
        <v>504.5</v>
      </c>
      <c r="J40" s="4">
        <v>1910</v>
      </c>
      <c r="K40" s="1" t="s">
        <v>68</v>
      </c>
      <c r="L40" s="7" t="s">
        <v>25</v>
      </c>
    </row>
    <row r="41" spans="1:12" ht="36" x14ac:dyDescent="0.3">
      <c r="A41" s="1">
        <v>22</v>
      </c>
      <c r="B41" s="2" t="s">
        <v>59</v>
      </c>
      <c r="C41" s="2" t="s">
        <v>69</v>
      </c>
      <c r="D41" s="3">
        <v>1962</v>
      </c>
      <c r="E41" s="6">
        <v>41869</v>
      </c>
      <c r="F41" s="4">
        <v>317.2</v>
      </c>
      <c r="G41" s="5">
        <v>28</v>
      </c>
      <c r="H41" s="72">
        <v>45291</v>
      </c>
      <c r="I41" s="4">
        <v>437</v>
      </c>
      <c r="J41" s="4">
        <v>1652</v>
      </c>
      <c r="K41" s="1" t="s">
        <v>70</v>
      </c>
      <c r="L41" s="7" t="s">
        <v>25</v>
      </c>
    </row>
    <row r="42" spans="1:12" ht="36" x14ac:dyDescent="0.3">
      <c r="A42" s="1">
        <v>23</v>
      </c>
      <c r="B42" s="2" t="s">
        <v>59</v>
      </c>
      <c r="C42" s="2" t="s">
        <v>71</v>
      </c>
      <c r="D42" s="3">
        <v>1961</v>
      </c>
      <c r="E42" s="6">
        <v>41382</v>
      </c>
      <c r="F42" s="4">
        <v>108.6</v>
      </c>
      <c r="G42" s="5">
        <v>3</v>
      </c>
      <c r="H42" s="72">
        <v>45291</v>
      </c>
      <c r="I42" s="4">
        <v>143.6</v>
      </c>
      <c r="J42" s="4">
        <v>668</v>
      </c>
      <c r="K42" s="1" t="s">
        <v>72</v>
      </c>
      <c r="L42" s="7" t="s">
        <v>25</v>
      </c>
    </row>
    <row r="43" spans="1:12" ht="18" x14ac:dyDescent="0.3">
      <c r="A43" s="159" t="s">
        <v>73</v>
      </c>
      <c r="B43" s="160"/>
      <c r="C43" s="161"/>
      <c r="D43" s="11" t="s">
        <v>19</v>
      </c>
      <c r="E43" s="7" t="s">
        <v>19</v>
      </c>
      <c r="F43" s="4">
        <f>SUM(F44:F55)</f>
        <v>3526.98</v>
      </c>
      <c r="G43" s="5">
        <f>SUM(G44:G55)</f>
        <v>203</v>
      </c>
      <c r="H43" s="71" t="s">
        <v>19</v>
      </c>
      <c r="I43" s="4">
        <f>SUM(I44:I55)</f>
        <v>5120.8</v>
      </c>
      <c r="J43" s="4">
        <f>SUM(J44:J55)</f>
        <v>14124.6</v>
      </c>
      <c r="K43" s="7" t="s">
        <v>19</v>
      </c>
      <c r="L43" s="7" t="s">
        <v>19</v>
      </c>
    </row>
    <row r="44" spans="1:12" ht="36" x14ac:dyDescent="0.3">
      <c r="A44" s="1">
        <v>24</v>
      </c>
      <c r="B44" s="2" t="s">
        <v>74</v>
      </c>
      <c r="C44" s="2" t="s">
        <v>761</v>
      </c>
      <c r="D44" s="3">
        <v>1916</v>
      </c>
      <c r="E44" s="6">
        <v>41023</v>
      </c>
      <c r="F44" s="4">
        <v>558.1</v>
      </c>
      <c r="G44" s="5">
        <v>52</v>
      </c>
      <c r="H44" s="72">
        <v>45291</v>
      </c>
      <c r="I44" s="4">
        <v>1672.1</v>
      </c>
      <c r="J44" s="4">
        <v>1672.1</v>
      </c>
      <c r="K44" s="1"/>
      <c r="L44" s="7" t="s">
        <v>75</v>
      </c>
    </row>
    <row r="45" spans="1:12" ht="36" x14ac:dyDescent="0.3">
      <c r="A45" s="1">
        <v>25</v>
      </c>
      <c r="B45" s="2" t="s">
        <v>74</v>
      </c>
      <c r="C45" s="2" t="s">
        <v>76</v>
      </c>
      <c r="D45" s="3">
        <v>1917</v>
      </c>
      <c r="E45" s="6">
        <v>41088</v>
      </c>
      <c r="F45" s="4">
        <v>210.3</v>
      </c>
      <c r="G45" s="5">
        <v>9</v>
      </c>
      <c r="H45" s="72">
        <v>44926</v>
      </c>
      <c r="I45" s="4">
        <v>270.5</v>
      </c>
      <c r="J45" s="4">
        <v>270.5</v>
      </c>
      <c r="K45" s="1"/>
      <c r="L45" s="7" t="s">
        <v>75</v>
      </c>
    </row>
    <row r="46" spans="1:12" ht="36" x14ac:dyDescent="0.3">
      <c r="A46" s="1">
        <v>26</v>
      </c>
      <c r="B46" s="2" t="s">
        <v>74</v>
      </c>
      <c r="C46" s="2" t="s">
        <v>77</v>
      </c>
      <c r="D46" s="3">
        <v>1917</v>
      </c>
      <c r="E46" s="6">
        <v>41932</v>
      </c>
      <c r="F46" s="4">
        <v>169.8</v>
      </c>
      <c r="G46" s="5">
        <v>10</v>
      </c>
      <c r="H46" s="72">
        <v>44561</v>
      </c>
      <c r="I46" s="4">
        <v>144.1</v>
      </c>
      <c r="J46" s="4">
        <v>2821</v>
      </c>
      <c r="K46" s="1" t="s">
        <v>78</v>
      </c>
      <c r="L46" s="7" t="s">
        <v>25</v>
      </c>
    </row>
    <row r="47" spans="1:12" ht="42" customHeight="1" x14ac:dyDescent="0.3">
      <c r="A47" s="1">
        <v>27</v>
      </c>
      <c r="B47" s="2" t="s">
        <v>74</v>
      </c>
      <c r="C47" s="2" t="s">
        <v>762</v>
      </c>
      <c r="D47" s="3">
        <v>1966</v>
      </c>
      <c r="E47" s="6">
        <v>41249</v>
      </c>
      <c r="F47" s="4">
        <v>166.2</v>
      </c>
      <c r="G47" s="5">
        <v>14</v>
      </c>
      <c r="H47" s="72">
        <v>45291</v>
      </c>
      <c r="I47" s="4">
        <v>297.10000000000002</v>
      </c>
      <c r="J47" s="4">
        <v>1723</v>
      </c>
      <c r="K47" s="1" t="s">
        <v>79</v>
      </c>
      <c r="L47" s="7" t="s">
        <v>25</v>
      </c>
    </row>
    <row r="48" spans="1:12" ht="36" x14ac:dyDescent="0.3">
      <c r="A48" s="1">
        <v>28</v>
      </c>
      <c r="B48" s="2" t="s">
        <v>74</v>
      </c>
      <c r="C48" s="2" t="s">
        <v>80</v>
      </c>
      <c r="D48" s="3">
        <v>1830</v>
      </c>
      <c r="E48" s="6">
        <v>41431</v>
      </c>
      <c r="F48" s="4">
        <v>30.8</v>
      </c>
      <c r="G48" s="5">
        <v>1</v>
      </c>
      <c r="H48" s="72">
        <v>45291</v>
      </c>
      <c r="I48" s="4">
        <v>151.69999999999999</v>
      </c>
      <c r="J48" s="4">
        <v>1383</v>
      </c>
      <c r="K48" s="1" t="s">
        <v>81</v>
      </c>
      <c r="L48" s="7" t="s">
        <v>25</v>
      </c>
    </row>
    <row r="49" spans="1:12" ht="36" x14ac:dyDescent="0.3">
      <c r="A49" s="1">
        <v>29</v>
      </c>
      <c r="B49" s="2" t="s">
        <v>74</v>
      </c>
      <c r="C49" s="2" t="s">
        <v>82</v>
      </c>
      <c r="D49" s="3">
        <v>1931</v>
      </c>
      <c r="E49" s="6">
        <v>42310</v>
      </c>
      <c r="F49" s="4">
        <v>693.88</v>
      </c>
      <c r="G49" s="5">
        <v>32</v>
      </c>
      <c r="H49" s="72">
        <v>45291</v>
      </c>
      <c r="I49" s="4">
        <v>662.6</v>
      </c>
      <c r="J49" s="4">
        <v>1006</v>
      </c>
      <c r="K49" s="1" t="s">
        <v>83</v>
      </c>
      <c r="L49" s="7" t="s">
        <v>25</v>
      </c>
    </row>
    <row r="50" spans="1:12" ht="36" x14ac:dyDescent="0.3">
      <c r="A50" s="1">
        <v>30</v>
      </c>
      <c r="B50" s="2" t="s">
        <v>74</v>
      </c>
      <c r="C50" s="2" t="s">
        <v>84</v>
      </c>
      <c r="D50" s="3">
        <v>1931</v>
      </c>
      <c r="E50" s="6">
        <v>41023</v>
      </c>
      <c r="F50" s="4">
        <v>352.5</v>
      </c>
      <c r="G50" s="5">
        <v>16</v>
      </c>
      <c r="H50" s="72">
        <v>45291</v>
      </c>
      <c r="I50" s="4">
        <v>416.3</v>
      </c>
      <c r="J50" s="4">
        <v>762</v>
      </c>
      <c r="K50" s="1" t="s">
        <v>85</v>
      </c>
      <c r="L50" s="7" t="s">
        <v>25</v>
      </c>
    </row>
    <row r="51" spans="1:12" ht="36" x14ac:dyDescent="0.3">
      <c r="A51" s="1">
        <v>31</v>
      </c>
      <c r="B51" s="2" t="s">
        <v>74</v>
      </c>
      <c r="C51" s="2" t="s">
        <v>86</v>
      </c>
      <c r="D51" s="3">
        <v>1926</v>
      </c>
      <c r="E51" s="6">
        <v>41663</v>
      </c>
      <c r="F51" s="4">
        <v>277.60000000000002</v>
      </c>
      <c r="G51" s="5">
        <v>17</v>
      </c>
      <c r="H51" s="72">
        <v>44926</v>
      </c>
      <c r="I51" s="4">
        <v>195.1</v>
      </c>
      <c r="J51" s="4">
        <v>947</v>
      </c>
      <c r="K51" s="1" t="s">
        <v>87</v>
      </c>
      <c r="L51" s="7" t="s">
        <v>25</v>
      </c>
    </row>
    <row r="52" spans="1:12" ht="36" x14ac:dyDescent="0.3">
      <c r="A52" s="1">
        <v>32</v>
      </c>
      <c r="B52" s="2" t="s">
        <v>74</v>
      </c>
      <c r="C52" s="2" t="s">
        <v>88</v>
      </c>
      <c r="D52" s="3">
        <v>1917</v>
      </c>
      <c r="E52" s="6">
        <v>42664</v>
      </c>
      <c r="F52" s="4">
        <v>370.5</v>
      </c>
      <c r="G52" s="5">
        <v>15</v>
      </c>
      <c r="H52" s="72">
        <v>45291</v>
      </c>
      <c r="I52" s="4">
        <v>321.5</v>
      </c>
      <c r="J52" s="4">
        <v>1180</v>
      </c>
      <c r="K52" s="1" t="s">
        <v>89</v>
      </c>
      <c r="L52" s="7" t="s">
        <v>25</v>
      </c>
    </row>
    <row r="53" spans="1:12" ht="44.25" customHeight="1" x14ac:dyDescent="0.3">
      <c r="A53" s="1">
        <v>33</v>
      </c>
      <c r="B53" s="2" t="s">
        <v>74</v>
      </c>
      <c r="C53" s="2" t="s">
        <v>901</v>
      </c>
      <c r="D53" s="3">
        <v>1917</v>
      </c>
      <c r="E53" s="6">
        <v>42138</v>
      </c>
      <c r="F53" s="4">
        <v>267.8</v>
      </c>
      <c r="G53" s="5">
        <v>10</v>
      </c>
      <c r="H53" s="72">
        <v>45291</v>
      </c>
      <c r="I53" s="4">
        <v>172</v>
      </c>
      <c r="J53" s="4">
        <v>297</v>
      </c>
      <c r="K53" s="1" t="s">
        <v>90</v>
      </c>
      <c r="L53" s="7" t="s">
        <v>25</v>
      </c>
    </row>
    <row r="54" spans="1:12" ht="43.5" customHeight="1" x14ac:dyDescent="0.3">
      <c r="A54" s="1">
        <v>34</v>
      </c>
      <c r="B54" s="2" t="s">
        <v>74</v>
      </c>
      <c r="C54" s="2" t="s">
        <v>900</v>
      </c>
      <c r="D54" s="3">
        <v>1917</v>
      </c>
      <c r="E54" s="6">
        <v>41023</v>
      </c>
      <c r="F54" s="4">
        <v>242.6</v>
      </c>
      <c r="G54" s="5">
        <v>14</v>
      </c>
      <c r="H54" s="72">
        <v>45291</v>
      </c>
      <c r="I54" s="4">
        <v>625.5</v>
      </c>
      <c r="J54" s="4">
        <v>863</v>
      </c>
      <c r="K54" s="1" t="s">
        <v>91</v>
      </c>
      <c r="L54" s="7" t="s">
        <v>25</v>
      </c>
    </row>
    <row r="55" spans="1:12" ht="36" x14ac:dyDescent="0.3">
      <c r="A55" s="1">
        <v>35</v>
      </c>
      <c r="B55" s="2" t="s">
        <v>74</v>
      </c>
      <c r="C55" s="2" t="s">
        <v>763</v>
      </c>
      <c r="D55" s="3">
        <v>1939</v>
      </c>
      <c r="E55" s="6">
        <v>41249</v>
      </c>
      <c r="F55" s="4">
        <v>186.9</v>
      </c>
      <c r="G55" s="5">
        <v>13</v>
      </c>
      <c r="H55" s="72">
        <v>44926</v>
      </c>
      <c r="I55" s="4">
        <v>192.3</v>
      </c>
      <c r="J55" s="4">
        <v>1200</v>
      </c>
      <c r="K55" s="1" t="s">
        <v>92</v>
      </c>
      <c r="L55" s="7" t="s">
        <v>25</v>
      </c>
    </row>
    <row r="56" spans="1:12" ht="18" x14ac:dyDescent="0.3">
      <c r="A56" s="159" t="s">
        <v>608</v>
      </c>
      <c r="B56" s="160"/>
      <c r="C56" s="161"/>
      <c r="D56" s="11" t="s">
        <v>19</v>
      </c>
      <c r="E56" s="7" t="s">
        <v>19</v>
      </c>
      <c r="F56" s="4">
        <f>SUM(F57)</f>
        <v>145.69999999999999</v>
      </c>
      <c r="G56" s="5">
        <f>SUM(G57)</f>
        <v>17</v>
      </c>
      <c r="H56" s="71" t="s">
        <v>19</v>
      </c>
      <c r="I56" s="4">
        <f>SUM(I57)</f>
        <v>143.19999999999999</v>
      </c>
      <c r="J56" s="4">
        <f>SUM(J57)</f>
        <v>791.35</v>
      </c>
      <c r="K56" s="7" t="s">
        <v>19</v>
      </c>
      <c r="L56" s="7" t="s">
        <v>19</v>
      </c>
    </row>
    <row r="57" spans="1:12" ht="36" x14ac:dyDescent="0.3">
      <c r="A57" s="1">
        <v>36</v>
      </c>
      <c r="B57" s="2" t="s">
        <v>93</v>
      </c>
      <c r="C57" s="2" t="s">
        <v>94</v>
      </c>
      <c r="D57" s="3">
        <v>1909</v>
      </c>
      <c r="E57" s="6">
        <v>42025</v>
      </c>
      <c r="F57" s="4">
        <v>145.69999999999999</v>
      </c>
      <c r="G57" s="5">
        <v>17</v>
      </c>
      <c r="H57" s="72">
        <v>44926</v>
      </c>
      <c r="I57" s="4">
        <v>143.19999999999999</v>
      </c>
      <c r="J57" s="4">
        <v>791.35</v>
      </c>
      <c r="K57" s="1" t="s">
        <v>95</v>
      </c>
      <c r="L57" s="7" t="s">
        <v>25</v>
      </c>
    </row>
    <row r="58" spans="1:12" ht="18" x14ac:dyDescent="0.3">
      <c r="A58" s="159" t="s">
        <v>609</v>
      </c>
      <c r="B58" s="160"/>
      <c r="C58" s="161"/>
      <c r="D58" s="11" t="s">
        <v>19</v>
      </c>
      <c r="E58" s="7" t="s">
        <v>19</v>
      </c>
      <c r="F58" s="4">
        <f>SUM(F59:F91)</f>
        <v>7193.670000000001</v>
      </c>
      <c r="G58" s="5">
        <f>SUM(G59:G91)</f>
        <v>546</v>
      </c>
      <c r="H58" s="71" t="s">
        <v>19</v>
      </c>
      <c r="I58" s="4">
        <f>SUM(I59:I91)</f>
        <v>7047.49</v>
      </c>
      <c r="J58" s="4">
        <f>SUM(J59:J91)</f>
        <v>39237.43</v>
      </c>
      <c r="K58" s="7" t="s">
        <v>19</v>
      </c>
      <c r="L58" s="7" t="s">
        <v>19</v>
      </c>
    </row>
    <row r="59" spans="1:12" ht="36" x14ac:dyDescent="0.3">
      <c r="A59" s="1">
        <v>37</v>
      </c>
      <c r="B59" s="2" t="s">
        <v>96</v>
      </c>
      <c r="C59" s="2" t="s">
        <v>97</v>
      </c>
      <c r="D59" s="3">
        <v>1946</v>
      </c>
      <c r="E59" s="6">
        <v>41946</v>
      </c>
      <c r="F59" s="4">
        <v>51</v>
      </c>
      <c r="G59" s="5">
        <v>4</v>
      </c>
      <c r="H59" s="72">
        <v>44926</v>
      </c>
      <c r="I59" s="4">
        <v>50.25</v>
      </c>
      <c r="J59" s="4">
        <v>863</v>
      </c>
      <c r="K59" s="1" t="s">
        <v>98</v>
      </c>
      <c r="L59" s="7" t="s">
        <v>25</v>
      </c>
    </row>
    <row r="60" spans="1:12" ht="36" x14ac:dyDescent="0.3">
      <c r="A60" s="1">
        <v>38</v>
      </c>
      <c r="B60" s="2" t="s">
        <v>96</v>
      </c>
      <c r="C60" s="2" t="s">
        <v>99</v>
      </c>
      <c r="D60" s="3">
        <v>1958</v>
      </c>
      <c r="E60" s="6">
        <v>42523</v>
      </c>
      <c r="F60" s="4">
        <v>66.900000000000006</v>
      </c>
      <c r="G60" s="5">
        <v>3</v>
      </c>
      <c r="H60" s="72">
        <v>44926</v>
      </c>
      <c r="I60" s="4">
        <v>95</v>
      </c>
      <c r="J60" s="4">
        <v>707</v>
      </c>
      <c r="K60" s="1" t="s">
        <v>100</v>
      </c>
      <c r="L60" s="7" t="s">
        <v>25</v>
      </c>
    </row>
    <row r="61" spans="1:12" ht="36" x14ac:dyDescent="0.3">
      <c r="A61" s="1">
        <v>39</v>
      </c>
      <c r="B61" s="2" t="s">
        <v>96</v>
      </c>
      <c r="C61" s="2" t="s">
        <v>101</v>
      </c>
      <c r="D61" s="3">
        <v>1917</v>
      </c>
      <c r="E61" s="6">
        <v>41281</v>
      </c>
      <c r="F61" s="4">
        <v>230.1</v>
      </c>
      <c r="G61" s="5">
        <v>21</v>
      </c>
      <c r="H61" s="72">
        <v>44926</v>
      </c>
      <c r="I61" s="4">
        <v>209.7</v>
      </c>
      <c r="J61" s="4">
        <v>2387</v>
      </c>
      <c r="K61" s="1" t="s">
        <v>102</v>
      </c>
      <c r="L61" s="7" t="s">
        <v>25</v>
      </c>
    </row>
    <row r="62" spans="1:12" ht="36" x14ac:dyDescent="0.3">
      <c r="A62" s="1">
        <v>40</v>
      </c>
      <c r="B62" s="2" t="s">
        <v>96</v>
      </c>
      <c r="C62" s="2" t="s">
        <v>103</v>
      </c>
      <c r="D62" s="3">
        <v>1958</v>
      </c>
      <c r="E62" s="6">
        <v>40702</v>
      </c>
      <c r="F62" s="4">
        <v>299</v>
      </c>
      <c r="G62" s="5">
        <v>20</v>
      </c>
      <c r="H62" s="72">
        <v>44196</v>
      </c>
      <c r="I62" s="4">
        <v>214.2</v>
      </c>
      <c r="J62" s="4">
        <v>1019</v>
      </c>
      <c r="K62" s="1" t="s">
        <v>104</v>
      </c>
      <c r="L62" s="7" t="s">
        <v>25</v>
      </c>
    </row>
    <row r="63" spans="1:12" ht="36" x14ac:dyDescent="0.3">
      <c r="A63" s="1">
        <v>41</v>
      </c>
      <c r="B63" s="2" t="s">
        <v>96</v>
      </c>
      <c r="C63" s="2" t="s">
        <v>105</v>
      </c>
      <c r="D63" s="3">
        <v>1917</v>
      </c>
      <c r="E63" s="6">
        <v>41248</v>
      </c>
      <c r="F63" s="4">
        <v>139.6</v>
      </c>
      <c r="G63" s="5">
        <v>13</v>
      </c>
      <c r="H63" s="72">
        <v>43830</v>
      </c>
      <c r="I63" s="4">
        <v>118.8</v>
      </c>
      <c r="J63" s="4">
        <v>1950</v>
      </c>
      <c r="K63" s="1" t="s">
        <v>106</v>
      </c>
      <c r="L63" s="7" t="s">
        <v>25</v>
      </c>
    </row>
    <row r="64" spans="1:12" ht="36" x14ac:dyDescent="0.3">
      <c r="A64" s="1">
        <v>42</v>
      </c>
      <c r="B64" s="2" t="s">
        <v>96</v>
      </c>
      <c r="C64" s="2" t="s">
        <v>107</v>
      </c>
      <c r="D64" s="3">
        <v>1945</v>
      </c>
      <c r="E64" s="6">
        <v>41289</v>
      </c>
      <c r="F64" s="4">
        <v>145.4</v>
      </c>
      <c r="G64" s="5">
        <v>17</v>
      </c>
      <c r="H64" s="72">
        <v>44926</v>
      </c>
      <c r="I64" s="4">
        <v>145.4</v>
      </c>
      <c r="J64" s="4">
        <v>1063</v>
      </c>
      <c r="K64" s="1" t="s">
        <v>108</v>
      </c>
      <c r="L64" s="7" t="s">
        <v>25</v>
      </c>
    </row>
    <row r="65" spans="1:12" ht="36" x14ac:dyDescent="0.3">
      <c r="A65" s="1">
        <v>43</v>
      </c>
      <c r="B65" s="2" t="s">
        <v>96</v>
      </c>
      <c r="C65" s="2" t="s">
        <v>109</v>
      </c>
      <c r="D65" s="3">
        <v>1917</v>
      </c>
      <c r="E65" s="6">
        <v>40998</v>
      </c>
      <c r="F65" s="4">
        <v>237.3</v>
      </c>
      <c r="G65" s="5">
        <v>16</v>
      </c>
      <c r="H65" s="72">
        <v>44196</v>
      </c>
      <c r="I65" s="4">
        <v>217.6</v>
      </c>
      <c r="J65" s="4">
        <v>1900</v>
      </c>
      <c r="K65" s="1" t="s">
        <v>110</v>
      </c>
      <c r="L65" s="7" t="s">
        <v>25</v>
      </c>
    </row>
    <row r="66" spans="1:12" ht="36" x14ac:dyDescent="0.3">
      <c r="A66" s="1">
        <v>44</v>
      </c>
      <c r="B66" s="2" t="s">
        <v>96</v>
      </c>
      <c r="C66" s="2" t="s">
        <v>111</v>
      </c>
      <c r="D66" s="3">
        <v>1946</v>
      </c>
      <c r="E66" s="6">
        <v>42328</v>
      </c>
      <c r="F66" s="4">
        <v>199.3</v>
      </c>
      <c r="G66" s="5">
        <v>17</v>
      </c>
      <c r="H66" s="72">
        <v>44926</v>
      </c>
      <c r="I66" s="4">
        <v>145.1</v>
      </c>
      <c r="J66" s="4">
        <v>985</v>
      </c>
      <c r="K66" s="1" t="s">
        <v>112</v>
      </c>
      <c r="L66" s="7" t="s">
        <v>25</v>
      </c>
    </row>
    <row r="67" spans="1:12" ht="26.25" customHeight="1" x14ac:dyDescent="0.3">
      <c r="A67" s="1">
        <v>45</v>
      </c>
      <c r="B67" s="2" t="s">
        <v>96</v>
      </c>
      <c r="C67" s="2" t="s">
        <v>113</v>
      </c>
      <c r="D67" s="3">
        <v>1946</v>
      </c>
      <c r="E67" s="6">
        <v>41281</v>
      </c>
      <c r="F67" s="4">
        <v>216</v>
      </c>
      <c r="G67" s="5">
        <v>18</v>
      </c>
      <c r="H67" s="72">
        <v>44926</v>
      </c>
      <c r="I67" s="4">
        <v>158.69999999999999</v>
      </c>
      <c r="J67" s="4">
        <v>158.69999999999999</v>
      </c>
      <c r="K67" s="1"/>
      <c r="L67" s="7" t="s">
        <v>75</v>
      </c>
    </row>
    <row r="68" spans="1:12" ht="36" x14ac:dyDescent="0.3">
      <c r="A68" s="1">
        <v>46</v>
      </c>
      <c r="B68" s="2" t="s">
        <v>96</v>
      </c>
      <c r="C68" s="2" t="s">
        <v>764</v>
      </c>
      <c r="D68" s="3">
        <v>1951</v>
      </c>
      <c r="E68" s="6">
        <v>41283</v>
      </c>
      <c r="F68" s="4">
        <v>635.4</v>
      </c>
      <c r="G68" s="5">
        <v>40</v>
      </c>
      <c r="H68" s="72">
        <v>44926</v>
      </c>
      <c r="I68" s="4">
        <v>423.9</v>
      </c>
      <c r="J68" s="4">
        <v>423.9</v>
      </c>
      <c r="K68" s="1"/>
      <c r="L68" s="7" t="s">
        <v>75</v>
      </c>
    </row>
    <row r="69" spans="1:12" ht="36" x14ac:dyDescent="0.3">
      <c r="A69" s="1">
        <v>47</v>
      </c>
      <c r="B69" s="2" t="s">
        <v>96</v>
      </c>
      <c r="C69" s="2" t="s">
        <v>114</v>
      </c>
      <c r="D69" s="3">
        <v>1959</v>
      </c>
      <c r="E69" s="6">
        <v>41276</v>
      </c>
      <c r="F69" s="4">
        <v>126</v>
      </c>
      <c r="G69" s="5">
        <v>11</v>
      </c>
      <c r="H69" s="72">
        <v>44926</v>
      </c>
      <c r="I69" s="4">
        <v>148.6</v>
      </c>
      <c r="J69" s="4">
        <v>1730</v>
      </c>
      <c r="K69" s="1" t="s">
        <v>115</v>
      </c>
      <c r="L69" s="7" t="s">
        <v>25</v>
      </c>
    </row>
    <row r="70" spans="1:12" ht="36" x14ac:dyDescent="0.3">
      <c r="A70" s="1">
        <v>48</v>
      </c>
      <c r="B70" s="2" t="s">
        <v>96</v>
      </c>
      <c r="C70" s="2" t="s">
        <v>116</v>
      </c>
      <c r="D70" s="3">
        <v>1917</v>
      </c>
      <c r="E70" s="6">
        <v>42390</v>
      </c>
      <c r="F70" s="4">
        <v>111.3</v>
      </c>
      <c r="G70" s="5">
        <v>7</v>
      </c>
      <c r="H70" s="72">
        <v>44926</v>
      </c>
      <c r="I70" s="4">
        <v>123.7</v>
      </c>
      <c r="J70" s="4">
        <v>708</v>
      </c>
      <c r="K70" s="1" t="s">
        <v>117</v>
      </c>
      <c r="L70" s="7" t="s">
        <v>25</v>
      </c>
    </row>
    <row r="71" spans="1:12" ht="36" x14ac:dyDescent="0.3">
      <c r="A71" s="1">
        <v>49</v>
      </c>
      <c r="B71" s="2" t="s">
        <v>96</v>
      </c>
      <c r="C71" s="2" t="s">
        <v>118</v>
      </c>
      <c r="D71" s="3">
        <v>1917</v>
      </c>
      <c r="E71" s="6">
        <v>40998</v>
      </c>
      <c r="F71" s="4">
        <v>119.2</v>
      </c>
      <c r="G71" s="5">
        <v>10</v>
      </c>
      <c r="H71" s="72">
        <v>44926</v>
      </c>
      <c r="I71" s="4">
        <v>121.3</v>
      </c>
      <c r="J71" s="4">
        <v>507</v>
      </c>
      <c r="K71" s="1" t="s">
        <v>119</v>
      </c>
      <c r="L71" s="7" t="s">
        <v>25</v>
      </c>
    </row>
    <row r="72" spans="1:12" ht="36" x14ac:dyDescent="0.3">
      <c r="A72" s="1">
        <v>50</v>
      </c>
      <c r="B72" s="2" t="s">
        <v>96</v>
      </c>
      <c r="C72" s="2" t="s">
        <v>120</v>
      </c>
      <c r="D72" s="3">
        <v>1959</v>
      </c>
      <c r="E72" s="6">
        <v>40630</v>
      </c>
      <c r="F72" s="4">
        <v>152.30000000000001</v>
      </c>
      <c r="G72" s="5">
        <v>18</v>
      </c>
      <c r="H72" s="72">
        <v>44196</v>
      </c>
      <c r="I72" s="4">
        <v>260.91000000000003</v>
      </c>
      <c r="J72" s="4">
        <v>1200</v>
      </c>
      <c r="K72" s="1" t="s">
        <v>121</v>
      </c>
      <c r="L72" s="7" t="s">
        <v>25</v>
      </c>
    </row>
    <row r="73" spans="1:12" ht="25.5" customHeight="1" x14ac:dyDescent="0.3">
      <c r="A73" s="1">
        <v>51</v>
      </c>
      <c r="B73" s="2" t="s">
        <v>96</v>
      </c>
      <c r="C73" s="2" t="s">
        <v>122</v>
      </c>
      <c r="D73" s="3">
        <v>1960</v>
      </c>
      <c r="E73" s="6">
        <v>42523</v>
      </c>
      <c r="F73" s="4">
        <v>119</v>
      </c>
      <c r="G73" s="5">
        <v>11</v>
      </c>
      <c r="H73" s="72">
        <v>44926</v>
      </c>
      <c r="I73" s="4">
        <v>254.6</v>
      </c>
      <c r="J73" s="4">
        <v>254.6</v>
      </c>
      <c r="K73" s="1"/>
      <c r="L73" s="7" t="s">
        <v>75</v>
      </c>
    </row>
    <row r="74" spans="1:12" ht="36" x14ac:dyDescent="0.3">
      <c r="A74" s="1">
        <v>52</v>
      </c>
      <c r="B74" s="2" t="s">
        <v>96</v>
      </c>
      <c r="C74" s="2" t="s">
        <v>123</v>
      </c>
      <c r="D74" s="3">
        <v>1965</v>
      </c>
      <c r="E74" s="6">
        <v>40998</v>
      </c>
      <c r="F74" s="4">
        <v>300.2</v>
      </c>
      <c r="G74" s="5">
        <v>21</v>
      </c>
      <c r="H74" s="72">
        <v>44926</v>
      </c>
      <c r="I74" s="4">
        <v>453</v>
      </c>
      <c r="J74" s="4">
        <v>2039</v>
      </c>
      <c r="K74" s="1" t="s">
        <v>124</v>
      </c>
      <c r="L74" s="7" t="s">
        <v>25</v>
      </c>
    </row>
    <row r="75" spans="1:12" ht="18" x14ac:dyDescent="0.3">
      <c r="A75" s="1">
        <v>53</v>
      </c>
      <c r="B75" s="2" t="s">
        <v>96</v>
      </c>
      <c r="C75" s="2" t="s">
        <v>125</v>
      </c>
      <c r="D75" s="3">
        <v>1917</v>
      </c>
      <c r="E75" s="6">
        <v>41248</v>
      </c>
      <c r="F75" s="4">
        <v>42.5</v>
      </c>
      <c r="G75" s="5">
        <v>4</v>
      </c>
      <c r="H75" s="72">
        <v>43830</v>
      </c>
      <c r="I75" s="4">
        <v>258.3</v>
      </c>
      <c r="J75" s="4">
        <v>258.3</v>
      </c>
      <c r="K75" s="1"/>
      <c r="L75" s="7" t="s">
        <v>75</v>
      </c>
    </row>
    <row r="76" spans="1:12" ht="36" x14ac:dyDescent="0.3">
      <c r="A76" s="1">
        <v>54</v>
      </c>
      <c r="B76" s="2" t="s">
        <v>96</v>
      </c>
      <c r="C76" s="2" t="s">
        <v>126</v>
      </c>
      <c r="D76" s="3">
        <v>1963</v>
      </c>
      <c r="E76" s="6">
        <v>41954</v>
      </c>
      <c r="F76" s="4">
        <v>183.4</v>
      </c>
      <c r="G76" s="5">
        <v>15</v>
      </c>
      <c r="H76" s="72">
        <v>44926</v>
      </c>
      <c r="I76" s="4">
        <v>290.60000000000002</v>
      </c>
      <c r="J76" s="4">
        <v>1810</v>
      </c>
      <c r="K76" s="1" t="s">
        <v>127</v>
      </c>
      <c r="L76" s="7" t="s">
        <v>25</v>
      </c>
    </row>
    <row r="77" spans="1:12" ht="18" x14ac:dyDescent="0.3">
      <c r="A77" s="1">
        <v>55</v>
      </c>
      <c r="B77" s="2" t="s">
        <v>96</v>
      </c>
      <c r="C77" s="2" t="s">
        <v>128</v>
      </c>
      <c r="D77" s="3">
        <v>1958</v>
      </c>
      <c r="E77" s="6">
        <v>41248</v>
      </c>
      <c r="F77" s="4">
        <v>226.4</v>
      </c>
      <c r="G77" s="5">
        <v>14</v>
      </c>
      <c r="H77" s="72">
        <v>44926</v>
      </c>
      <c r="I77" s="4">
        <v>171.13</v>
      </c>
      <c r="J77" s="4">
        <v>171.13</v>
      </c>
      <c r="K77" s="1"/>
      <c r="L77" s="7" t="s">
        <v>75</v>
      </c>
    </row>
    <row r="78" spans="1:12" ht="18" x14ac:dyDescent="0.3">
      <c r="A78" s="1">
        <v>56</v>
      </c>
      <c r="B78" s="2" t="s">
        <v>96</v>
      </c>
      <c r="C78" s="2" t="s">
        <v>129</v>
      </c>
      <c r="D78" s="3">
        <v>1965</v>
      </c>
      <c r="E78" s="6">
        <v>42667</v>
      </c>
      <c r="F78" s="4">
        <v>307.89999999999998</v>
      </c>
      <c r="G78" s="5">
        <v>28</v>
      </c>
      <c r="H78" s="72">
        <v>44926</v>
      </c>
      <c r="I78" s="4">
        <v>159.05000000000001</v>
      </c>
      <c r="J78" s="4">
        <v>1039</v>
      </c>
      <c r="K78" s="1"/>
      <c r="L78" s="7" t="s">
        <v>75</v>
      </c>
    </row>
    <row r="79" spans="1:12" ht="36" x14ac:dyDescent="0.3">
      <c r="A79" s="1">
        <v>57</v>
      </c>
      <c r="B79" s="2" t="s">
        <v>96</v>
      </c>
      <c r="C79" s="2" t="s">
        <v>130</v>
      </c>
      <c r="D79" s="3">
        <v>1945</v>
      </c>
      <c r="E79" s="6">
        <v>41946</v>
      </c>
      <c r="F79" s="4">
        <v>173</v>
      </c>
      <c r="G79" s="5">
        <v>11</v>
      </c>
      <c r="H79" s="72">
        <v>44926</v>
      </c>
      <c r="I79" s="4">
        <v>248.5</v>
      </c>
      <c r="J79" s="4">
        <v>961</v>
      </c>
      <c r="K79" s="1" t="s">
        <v>131</v>
      </c>
      <c r="L79" s="7" t="s">
        <v>25</v>
      </c>
    </row>
    <row r="80" spans="1:12" ht="36" x14ac:dyDescent="0.3">
      <c r="A80" s="1">
        <v>58</v>
      </c>
      <c r="B80" s="2" t="s">
        <v>96</v>
      </c>
      <c r="C80" s="2" t="s">
        <v>132</v>
      </c>
      <c r="D80" s="3">
        <v>1945</v>
      </c>
      <c r="E80" s="6">
        <v>41284</v>
      </c>
      <c r="F80" s="4">
        <v>66.7</v>
      </c>
      <c r="G80" s="5">
        <v>3</v>
      </c>
      <c r="H80" s="72">
        <v>44926</v>
      </c>
      <c r="I80" s="4">
        <v>182.8</v>
      </c>
      <c r="J80" s="4">
        <v>864</v>
      </c>
      <c r="K80" s="1" t="s">
        <v>133</v>
      </c>
      <c r="L80" s="7" t="s">
        <v>25</v>
      </c>
    </row>
    <row r="81" spans="1:12" ht="18" x14ac:dyDescent="0.3">
      <c r="A81" s="1">
        <v>59</v>
      </c>
      <c r="B81" s="2" t="s">
        <v>96</v>
      </c>
      <c r="C81" s="2" t="s">
        <v>134</v>
      </c>
      <c r="D81" s="3">
        <v>1962</v>
      </c>
      <c r="E81" s="6">
        <v>42328</v>
      </c>
      <c r="F81" s="4">
        <v>420.87</v>
      </c>
      <c r="G81" s="5">
        <v>26</v>
      </c>
      <c r="H81" s="72">
        <v>44926</v>
      </c>
      <c r="I81" s="4">
        <v>429.4</v>
      </c>
      <c r="J81" s="4">
        <v>429.4</v>
      </c>
      <c r="K81" s="1"/>
      <c r="L81" s="7" t="s">
        <v>75</v>
      </c>
    </row>
    <row r="82" spans="1:12" ht="36" x14ac:dyDescent="0.3">
      <c r="A82" s="1">
        <v>60</v>
      </c>
      <c r="B82" s="2" t="s">
        <v>96</v>
      </c>
      <c r="C82" s="2" t="s">
        <v>135</v>
      </c>
      <c r="D82" s="3">
        <v>1934</v>
      </c>
      <c r="E82" s="6">
        <v>41194</v>
      </c>
      <c r="F82" s="4">
        <v>293.60000000000002</v>
      </c>
      <c r="G82" s="5">
        <v>18</v>
      </c>
      <c r="H82" s="72">
        <v>44926</v>
      </c>
      <c r="I82" s="4">
        <v>173.05</v>
      </c>
      <c r="J82" s="4">
        <v>3427</v>
      </c>
      <c r="K82" s="1" t="s">
        <v>136</v>
      </c>
      <c r="L82" s="7" t="s">
        <v>25</v>
      </c>
    </row>
    <row r="83" spans="1:12" ht="36" x14ac:dyDescent="0.3">
      <c r="A83" s="1">
        <v>61</v>
      </c>
      <c r="B83" s="2" t="s">
        <v>96</v>
      </c>
      <c r="C83" s="2" t="s">
        <v>137</v>
      </c>
      <c r="D83" s="3">
        <v>1934</v>
      </c>
      <c r="E83" s="6">
        <v>40940</v>
      </c>
      <c r="F83" s="4">
        <v>276.60000000000002</v>
      </c>
      <c r="G83" s="5">
        <v>12</v>
      </c>
      <c r="H83" s="72">
        <v>44926</v>
      </c>
      <c r="I83" s="4">
        <v>176.7</v>
      </c>
      <c r="J83" s="4">
        <v>2788</v>
      </c>
      <c r="K83" s="1" t="s">
        <v>138</v>
      </c>
      <c r="L83" s="7" t="s">
        <v>25</v>
      </c>
    </row>
    <row r="84" spans="1:12" ht="36" x14ac:dyDescent="0.3">
      <c r="A84" s="1">
        <v>62</v>
      </c>
      <c r="B84" s="2" t="s">
        <v>96</v>
      </c>
      <c r="C84" s="2" t="s">
        <v>139</v>
      </c>
      <c r="D84" s="3">
        <v>1934</v>
      </c>
      <c r="E84" s="6">
        <v>41194</v>
      </c>
      <c r="F84" s="4">
        <v>314.5</v>
      </c>
      <c r="G84" s="5">
        <v>24</v>
      </c>
      <c r="H84" s="72">
        <v>44926</v>
      </c>
      <c r="I84" s="4">
        <v>215</v>
      </c>
      <c r="J84" s="4">
        <v>1785</v>
      </c>
      <c r="K84" s="1" t="s">
        <v>140</v>
      </c>
      <c r="L84" s="7" t="s">
        <v>25</v>
      </c>
    </row>
    <row r="85" spans="1:12" ht="36" x14ac:dyDescent="0.3">
      <c r="A85" s="1">
        <v>63</v>
      </c>
      <c r="B85" s="2" t="s">
        <v>96</v>
      </c>
      <c r="C85" s="2" t="s">
        <v>141</v>
      </c>
      <c r="D85" s="3">
        <v>1947</v>
      </c>
      <c r="E85" s="6">
        <v>41142</v>
      </c>
      <c r="F85" s="4">
        <v>438.9</v>
      </c>
      <c r="G85" s="5">
        <v>36</v>
      </c>
      <c r="H85" s="72">
        <v>44196</v>
      </c>
      <c r="I85" s="4">
        <v>309.8</v>
      </c>
      <c r="J85" s="4">
        <v>1456</v>
      </c>
      <c r="K85" s="1" t="s">
        <v>142</v>
      </c>
      <c r="L85" s="7" t="s">
        <v>25</v>
      </c>
    </row>
    <row r="86" spans="1:12" ht="36" x14ac:dyDescent="0.3">
      <c r="A86" s="1">
        <v>64</v>
      </c>
      <c r="B86" s="2" t="s">
        <v>96</v>
      </c>
      <c r="C86" s="2" t="s">
        <v>143</v>
      </c>
      <c r="D86" s="3">
        <v>1947</v>
      </c>
      <c r="E86" s="6">
        <v>41142</v>
      </c>
      <c r="F86" s="4">
        <v>450.5</v>
      </c>
      <c r="G86" s="5">
        <v>40</v>
      </c>
      <c r="H86" s="72">
        <v>44926</v>
      </c>
      <c r="I86" s="4">
        <v>302.2</v>
      </c>
      <c r="J86" s="4">
        <v>1416</v>
      </c>
      <c r="K86" s="1" t="s">
        <v>144</v>
      </c>
      <c r="L86" s="7" t="s">
        <v>25</v>
      </c>
    </row>
    <row r="87" spans="1:12" ht="36" x14ac:dyDescent="0.3">
      <c r="A87" s="1">
        <v>65</v>
      </c>
      <c r="B87" s="2" t="s">
        <v>96</v>
      </c>
      <c r="C87" s="2" t="s">
        <v>145</v>
      </c>
      <c r="D87" s="3">
        <v>1948</v>
      </c>
      <c r="E87" s="6">
        <v>41944</v>
      </c>
      <c r="F87" s="4">
        <v>438</v>
      </c>
      <c r="G87" s="5">
        <v>20</v>
      </c>
      <c r="H87" s="72">
        <v>44926</v>
      </c>
      <c r="I87" s="4">
        <v>362.2</v>
      </c>
      <c r="J87" s="4">
        <v>1487</v>
      </c>
      <c r="K87" s="1" t="s">
        <v>146</v>
      </c>
      <c r="L87" s="7" t="s">
        <v>25</v>
      </c>
    </row>
    <row r="88" spans="1:12" ht="18" x14ac:dyDescent="0.3">
      <c r="A88" s="1">
        <v>66</v>
      </c>
      <c r="B88" s="2" t="s">
        <v>96</v>
      </c>
      <c r="C88" s="2" t="s">
        <v>147</v>
      </c>
      <c r="D88" s="3">
        <v>1959</v>
      </c>
      <c r="E88" s="6">
        <v>42734</v>
      </c>
      <c r="F88" s="4">
        <v>142.4</v>
      </c>
      <c r="G88" s="5">
        <v>16</v>
      </c>
      <c r="H88" s="72">
        <v>44926</v>
      </c>
      <c r="I88" s="4">
        <v>199.4</v>
      </c>
      <c r="J88" s="4">
        <v>199.4</v>
      </c>
      <c r="K88" s="1"/>
      <c r="L88" s="7" t="s">
        <v>75</v>
      </c>
    </row>
    <row r="89" spans="1:12" ht="36" x14ac:dyDescent="0.3">
      <c r="A89" s="1">
        <v>67</v>
      </c>
      <c r="B89" s="2" t="s">
        <v>96</v>
      </c>
      <c r="C89" s="2" t="s">
        <v>148</v>
      </c>
      <c r="D89" s="3">
        <v>1957</v>
      </c>
      <c r="E89" s="6">
        <v>41781</v>
      </c>
      <c r="F89" s="4">
        <v>52</v>
      </c>
      <c r="G89" s="5">
        <v>5</v>
      </c>
      <c r="H89" s="72">
        <v>44926</v>
      </c>
      <c r="I89" s="4">
        <v>63.1</v>
      </c>
      <c r="J89" s="4">
        <v>600</v>
      </c>
      <c r="K89" s="1" t="s">
        <v>149</v>
      </c>
      <c r="L89" s="7" t="s">
        <v>25</v>
      </c>
    </row>
    <row r="90" spans="1:12" ht="36" x14ac:dyDescent="0.3">
      <c r="A90" s="1">
        <v>68</v>
      </c>
      <c r="B90" s="2" t="s">
        <v>96</v>
      </c>
      <c r="C90" s="2" t="s">
        <v>150</v>
      </c>
      <c r="D90" s="3">
        <v>1959</v>
      </c>
      <c r="E90" s="6">
        <v>41579</v>
      </c>
      <c r="F90" s="4">
        <v>118.8</v>
      </c>
      <c r="G90" s="5">
        <v>18</v>
      </c>
      <c r="H90" s="72">
        <v>44926</v>
      </c>
      <c r="I90" s="4">
        <v>188.2</v>
      </c>
      <c r="J90" s="4">
        <v>1447</v>
      </c>
      <c r="K90" s="1" t="s">
        <v>151</v>
      </c>
      <c r="L90" s="7" t="s">
        <v>25</v>
      </c>
    </row>
    <row r="91" spans="1:12" ht="36" x14ac:dyDescent="0.3">
      <c r="A91" s="1">
        <v>69</v>
      </c>
      <c r="B91" s="2" t="s">
        <v>96</v>
      </c>
      <c r="C91" s="2" t="s">
        <v>152</v>
      </c>
      <c r="D91" s="3">
        <v>1960</v>
      </c>
      <c r="E91" s="6">
        <v>41950</v>
      </c>
      <c r="F91" s="4">
        <v>99.6</v>
      </c>
      <c r="G91" s="5">
        <v>9</v>
      </c>
      <c r="H91" s="72">
        <v>44926</v>
      </c>
      <c r="I91" s="4">
        <v>177.3</v>
      </c>
      <c r="J91" s="4">
        <v>1204</v>
      </c>
      <c r="K91" s="1" t="s">
        <v>153</v>
      </c>
      <c r="L91" s="7" t="s">
        <v>25</v>
      </c>
    </row>
    <row r="92" spans="1:12" ht="18" x14ac:dyDescent="0.3">
      <c r="A92" s="159" t="s">
        <v>765</v>
      </c>
      <c r="B92" s="160"/>
      <c r="C92" s="161"/>
      <c r="D92" s="11" t="s">
        <v>19</v>
      </c>
      <c r="E92" s="7" t="s">
        <v>19</v>
      </c>
      <c r="F92" s="4">
        <f>SUM(F93:F101)</f>
        <v>2200.8399999999997</v>
      </c>
      <c r="G92" s="5">
        <f>SUM(G93:G101)</f>
        <v>135</v>
      </c>
      <c r="H92" s="71" t="s">
        <v>19</v>
      </c>
      <c r="I92" s="4">
        <f>SUM(I93:I101)</f>
        <v>2282.1000000000004</v>
      </c>
      <c r="J92" s="4">
        <f>SUM(J93:J101)</f>
        <v>12208.369999999999</v>
      </c>
      <c r="K92" s="7" t="s">
        <v>19</v>
      </c>
      <c r="L92" s="7" t="s">
        <v>19</v>
      </c>
    </row>
    <row r="93" spans="1:12" ht="36" x14ac:dyDescent="0.3">
      <c r="A93" s="1">
        <v>70</v>
      </c>
      <c r="B93" s="2" t="s">
        <v>154</v>
      </c>
      <c r="C93" s="2" t="s">
        <v>766</v>
      </c>
      <c r="D93" s="3">
        <v>1951</v>
      </c>
      <c r="E93" s="6">
        <v>41859</v>
      </c>
      <c r="F93" s="4">
        <v>523.79999999999995</v>
      </c>
      <c r="G93" s="5">
        <v>30</v>
      </c>
      <c r="H93" s="72">
        <v>44926</v>
      </c>
      <c r="I93" s="4">
        <v>444.4</v>
      </c>
      <c r="J93" s="4">
        <v>1325.6</v>
      </c>
      <c r="K93" s="1" t="s">
        <v>155</v>
      </c>
      <c r="L93" s="7" t="s">
        <v>25</v>
      </c>
    </row>
    <row r="94" spans="1:12" ht="36" x14ac:dyDescent="0.3">
      <c r="A94" s="1">
        <v>71</v>
      </c>
      <c r="B94" s="2" t="s">
        <v>154</v>
      </c>
      <c r="C94" s="2" t="s">
        <v>767</v>
      </c>
      <c r="D94" s="3">
        <v>1951</v>
      </c>
      <c r="E94" s="6">
        <v>41621</v>
      </c>
      <c r="F94" s="4">
        <v>323.60000000000002</v>
      </c>
      <c r="G94" s="5">
        <v>15</v>
      </c>
      <c r="H94" s="72">
        <v>44926</v>
      </c>
      <c r="I94" s="4">
        <v>242.3</v>
      </c>
      <c r="J94" s="4">
        <v>867.3</v>
      </c>
      <c r="K94" s="1" t="s">
        <v>156</v>
      </c>
      <c r="L94" s="7" t="s">
        <v>25</v>
      </c>
    </row>
    <row r="95" spans="1:12" ht="36" x14ac:dyDescent="0.3">
      <c r="A95" s="1">
        <v>72</v>
      </c>
      <c r="B95" s="2" t="s">
        <v>154</v>
      </c>
      <c r="C95" s="2" t="s">
        <v>157</v>
      </c>
      <c r="D95" s="3">
        <v>1937</v>
      </c>
      <c r="E95" s="6">
        <v>41696</v>
      </c>
      <c r="F95" s="4">
        <v>190.2</v>
      </c>
      <c r="G95" s="5">
        <v>10</v>
      </c>
      <c r="H95" s="72">
        <v>44926</v>
      </c>
      <c r="I95" s="4">
        <v>134.69999999999999</v>
      </c>
      <c r="J95" s="4">
        <v>1637.6</v>
      </c>
      <c r="K95" s="1" t="s">
        <v>158</v>
      </c>
      <c r="L95" s="7" t="s">
        <v>25</v>
      </c>
    </row>
    <row r="96" spans="1:12" ht="36" x14ac:dyDescent="0.3">
      <c r="A96" s="1">
        <v>73</v>
      </c>
      <c r="B96" s="2" t="s">
        <v>154</v>
      </c>
      <c r="C96" s="2" t="s">
        <v>159</v>
      </c>
      <c r="D96" s="3">
        <v>1960</v>
      </c>
      <c r="E96" s="6">
        <v>41207</v>
      </c>
      <c r="F96" s="4">
        <v>154.30000000000001</v>
      </c>
      <c r="G96" s="5">
        <v>8</v>
      </c>
      <c r="H96" s="72">
        <v>44926</v>
      </c>
      <c r="I96" s="4">
        <v>451.8</v>
      </c>
      <c r="J96" s="4">
        <v>451.8</v>
      </c>
      <c r="K96" s="1"/>
      <c r="L96" s="7" t="s">
        <v>75</v>
      </c>
    </row>
    <row r="97" spans="1:12" ht="36" x14ac:dyDescent="0.3">
      <c r="A97" s="1">
        <v>74</v>
      </c>
      <c r="B97" s="2" t="s">
        <v>154</v>
      </c>
      <c r="C97" s="2" t="s">
        <v>768</v>
      </c>
      <c r="D97" s="3">
        <v>1917</v>
      </c>
      <c r="E97" s="6">
        <v>41859</v>
      </c>
      <c r="F97" s="4">
        <v>371.5</v>
      </c>
      <c r="G97" s="5">
        <v>28</v>
      </c>
      <c r="H97" s="72">
        <v>44926</v>
      </c>
      <c r="I97" s="4">
        <v>277.7</v>
      </c>
      <c r="J97" s="4">
        <v>814</v>
      </c>
      <c r="K97" s="1" t="s">
        <v>160</v>
      </c>
      <c r="L97" s="7" t="s">
        <v>25</v>
      </c>
    </row>
    <row r="98" spans="1:12" ht="36" x14ac:dyDescent="0.3">
      <c r="A98" s="1">
        <v>75</v>
      </c>
      <c r="B98" s="2" t="s">
        <v>154</v>
      </c>
      <c r="C98" s="2" t="s">
        <v>161</v>
      </c>
      <c r="D98" s="3">
        <v>1938</v>
      </c>
      <c r="E98" s="6">
        <v>41859</v>
      </c>
      <c r="F98" s="4">
        <v>65.7</v>
      </c>
      <c r="G98" s="5">
        <v>6</v>
      </c>
      <c r="H98" s="72">
        <v>44926</v>
      </c>
      <c r="I98" s="4">
        <v>248.7</v>
      </c>
      <c r="J98" s="4">
        <v>1289.4000000000001</v>
      </c>
      <c r="K98" s="1" t="s">
        <v>162</v>
      </c>
      <c r="L98" s="7" t="s">
        <v>25</v>
      </c>
    </row>
    <row r="99" spans="1:12" ht="36" x14ac:dyDescent="0.3">
      <c r="A99" s="1">
        <v>76</v>
      </c>
      <c r="B99" s="2" t="s">
        <v>154</v>
      </c>
      <c r="C99" s="2" t="s">
        <v>163</v>
      </c>
      <c r="D99" s="3">
        <v>1926</v>
      </c>
      <c r="E99" s="6">
        <v>41621</v>
      </c>
      <c r="F99" s="4">
        <v>327</v>
      </c>
      <c r="G99" s="5">
        <v>24</v>
      </c>
      <c r="H99" s="72">
        <v>44926</v>
      </c>
      <c r="I99" s="4">
        <v>214.2</v>
      </c>
      <c r="J99" s="4">
        <v>2472.5700000000002</v>
      </c>
      <c r="K99" s="1" t="s">
        <v>164</v>
      </c>
      <c r="L99" s="7" t="s">
        <v>25</v>
      </c>
    </row>
    <row r="100" spans="1:12" ht="36" x14ac:dyDescent="0.3">
      <c r="A100" s="1">
        <v>77</v>
      </c>
      <c r="B100" s="2" t="s">
        <v>154</v>
      </c>
      <c r="C100" s="2" t="s">
        <v>165</v>
      </c>
      <c r="D100" s="3">
        <v>1926</v>
      </c>
      <c r="E100" s="6">
        <v>41859</v>
      </c>
      <c r="F100" s="4">
        <v>73.84</v>
      </c>
      <c r="G100" s="5">
        <v>4</v>
      </c>
      <c r="H100" s="72">
        <v>44926</v>
      </c>
      <c r="I100" s="4">
        <v>119.4</v>
      </c>
      <c r="J100" s="4">
        <v>1253.2</v>
      </c>
      <c r="K100" s="1" t="s">
        <v>166</v>
      </c>
      <c r="L100" s="7" t="s">
        <v>25</v>
      </c>
    </row>
    <row r="101" spans="1:12" ht="36" x14ac:dyDescent="0.3">
      <c r="A101" s="1">
        <v>78</v>
      </c>
      <c r="B101" s="2" t="s">
        <v>154</v>
      </c>
      <c r="C101" s="2" t="s">
        <v>167</v>
      </c>
      <c r="D101" s="3">
        <v>1926</v>
      </c>
      <c r="E101" s="6">
        <v>41488</v>
      </c>
      <c r="F101" s="4">
        <v>170.9</v>
      </c>
      <c r="G101" s="5">
        <v>10</v>
      </c>
      <c r="H101" s="72">
        <v>44926</v>
      </c>
      <c r="I101" s="4">
        <v>148.9</v>
      </c>
      <c r="J101" s="4">
        <v>2096.9</v>
      </c>
      <c r="K101" s="1" t="s">
        <v>168</v>
      </c>
      <c r="L101" s="7" t="s">
        <v>25</v>
      </c>
    </row>
    <row r="102" spans="1:12" ht="18" x14ac:dyDescent="0.3">
      <c r="A102" s="159" t="s">
        <v>769</v>
      </c>
      <c r="B102" s="160"/>
      <c r="C102" s="161"/>
      <c r="D102" s="11" t="s">
        <v>19</v>
      </c>
      <c r="E102" s="7" t="s">
        <v>19</v>
      </c>
      <c r="F102" s="4">
        <f>SUM(F103:F119)</f>
        <v>5318.58</v>
      </c>
      <c r="G102" s="5">
        <f>SUM(G103:G119)</f>
        <v>382</v>
      </c>
      <c r="H102" s="71" t="s">
        <v>19</v>
      </c>
      <c r="I102" s="4">
        <f>SUM(I103:I119)</f>
        <v>3906.8500000000004</v>
      </c>
      <c r="J102" s="4">
        <f>SUM(J103:J119)</f>
        <v>46228</v>
      </c>
      <c r="K102" s="7" t="s">
        <v>19</v>
      </c>
      <c r="L102" s="7" t="s">
        <v>19</v>
      </c>
    </row>
    <row r="103" spans="1:12" ht="36" x14ac:dyDescent="0.3">
      <c r="A103" s="1">
        <v>79</v>
      </c>
      <c r="B103" s="2" t="s">
        <v>169</v>
      </c>
      <c r="C103" s="2" t="s">
        <v>170</v>
      </c>
      <c r="D103" s="3">
        <v>1951</v>
      </c>
      <c r="E103" s="6">
        <v>42733</v>
      </c>
      <c r="F103" s="4">
        <v>228.4</v>
      </c>
      <c r="G103" s="5">
        <v>14</v>
      </c>
      <c r="H103" s="72">
        <v>44926</v>
      </c>
      <c r="I103" s="4">
        <v>154.75</v>
      </c>
      <c r="J103" s="4">
        <v>3632</v>
      </c>
      <c r="K103" s="1" t="s">
        <v>171</v>
      </c>
      <c r="L103" s="7" t="s">
        <v>25</v>
      </c>
    </row>
    <row r="104" spans="1:12" ht="36" x14ac:dyDescent="0.3">
      <c r="A104" s="1">
        <v>80</v>
      </c>
      <c r="B104" s="2" t="s">
        <v>169</v>
      </c>
      <c r="C104" s="2" t="s">
        <v>172</v>
      </c>
      <c r="D104" s="3">
        <v>1950</v>
      </c>
      <c r="E104" s="6">
        <v>41730</v>
      </c>
      <c r="F104" s="4">
        <v>518.29999999999995</v>
      </c>
      <c r="G104" s="5">
        <v>25</v>
      </c>
      <c r="H104" s="72">
        <v>44926</v>
      </c>
      <c r="I104" s="4">
        <v>558.6</v>
      </c>
      <c r="J104" s="4">
        <v>4745</v>
      </c>
      <c r="K104" s="1" t="s">
        <v>173</v>
      </c>
      <c r="L104" s="7" t="s">
        <v>25</v>
      </c>
    </row>
    <row r="105" spans="1:12" ht="36" x14ac:dyDescent="0.3">
      <c r="A105" s="1">
        <v>81</v>
      </c>
      <c r="B105" s="2" t="s">
        <v>169</v>
      </c>
      <c r="C105" s="2" t="s">
        <v>174</v>
      </c>
      <c r="D105" s="3">
        <v>1917</v>
      </c>
      <c r="E105" s="6">
        <v>41990</v>
      </c>
      <c r="F105" s="4">
        <v>140.9</v>
      </c>
      <c r="G105" s="5">
        <v>20</v>
      </c>
      <c r="H105" s="72">
        <v>44926</v>
      </c>
      <c r="I105" s="4">
        <v>87.15</v>
      </c>
      <c r="J105" s="4">
        <v>443</v>
      </c>
      <c r="K105" s="1" t="s">
        <v>175</v>
      </c>
      <c r="L105" s="7" t="s">
        <v>25</v>
      </c>
    </row>
    <row r="106" spans="1:12" ht="36" x14ac:dyDescent="0.3">
      <c r="A106" s="1">
        <v>82</v>
      </c>
      <c r="B106" s="2" t="s">
        <v>169</v>
      </c>
      <c r="C106" s="2" t="s">
        <v>176</v>
      </c>
      <c r="D106" s="3">
        <v>1917</v>
      </c>
      <c r="E106" s="6">
        <v>41703</v>
      </c>
      <c r="F106" s="4">
        <v>289.2</v>
      </c>
      <c r="G106" s="5">
        <v>18</v>
      </c>
      <c r="H106" s="72">
        <v>44926</v>
      </c>
      <c r="I106" s="4">
        <v>176.55</v>
      </c>
      <c r="J106" s="4">
        <v>2125</v>
      </c>
      <c r="K106" s="1" t="s">
        <v>177</v>
      </c>
      <c r="L106" s="7" t="s">
        <v>25</v>
      </c>
    </row>
    <row r="107" spans="1:12" ht="36" x14ac:dyDescent="0.3">
      <c r="A107" s="1">
        <v>83</v>
      </c>
      <c r="B107" s="2" t="s">
        <v>169</v>
      </c>
      <c r="C107" s="2" t="s">
        <v>178</v>
      </c>
      <c r="D107" s="3">
        <v>1905</v>
      </c>
      <c r="E107" s="6">
        <v>41879</v>
      </c>
      <c r="F107" s="4">
        <v>253.4</v>
      </c>
      <c r="G107" s="5">
        <v>19</v>
      </c>
      <c r="H107" s="72">
        <v>44926</v>
      </c>
      <c r="I107" s="4">
        <v>350.1</v>
      </c>
      <c r="J107" s="4">
        <v>1309</v>
      </c>
      <c r="K107" s="1" t="s">
        <v>179</v>
      </c>
      <c r="L107" s="7" t="s">
        <v>25</v>
      </c>
    </row>
    <row r="108" spans="1:12" ht="36" x14ac:dyDescent="0.3">
      <c r="A108" s="1">
        <v>84</v>
      </c>
      <c r="B108" s="2" t="s">
        <v>169</v>
      </c>
      <c r="C108" s="2" t="s">
        <v>180</v>
      </c>
      <c r="D108" s="3">
        <v>1935</v>
      </c>
      <c r="E108" s="6">
        <v>41355</v>
      </c>
      <c r="F108" s="4">
        <v>281.89999999999998</v>
      </c>
      <c r="G108" s="5">
        <v>18</v>
      </c>
      <c r="H108" s="72">
        <v>44220</v>
      </c>
      <c r="I108" s="4">
        <v>321</v>
      </c>
      <c r="J108" s="4">
        <v>2238</v>
      </c>
      <c r="K108" s="1" t="s">
        <v>181</v>
      </c>
      <c r="L108" s="7" t="s">
        <v>25</v>
      </c>
    </row>
    <row r="109" spans="1:12" ht="36" x14ac:dyDescent="0.3">
      <c r="A109" s="1">
        <v>85</v>
      </c>
      <c r="B109" s="2" t="s">
        <v>169</v>
      </c>
      <c r="C109" s="2" t="s">
        <v>182</v>
      </c>
      <c r="D109" s="3">
        <v>1917</v>
      </c>
      <c r="E109" s="6">
        <v>42177</v>
      </c>
      <c r="F109" s="4">
        <v>191</v>
      </c>
      <c r="G109" s="5">
        <v>17</v>
      </c>
      <c r="H109" s="72">
        <v>44926</v>
      </c>
      <c r="I109" s="4">
        <v>155.85</v>
      </c>
      <c r="J109" s="4">
        <v>12294</v>
      </c>
      <c r="K109" s="1" t="s">
        <v>183</v>
      </c>
      <c r="L109" s="7" t="s">
        <v>25</v>
      </c>
    </row>
    <row r="110" spans="1:12" ht="36" x14ac:dyDescent="0.3">
      <c r="A110" s="1">
        <v>86</v>
      </c>
      <c r="B110" s="2" t="s">
        <v>169</v>
      </c>
      <c r="C110" s="2" t="s">
        <v>184</v>
      </c>
      <c r="D110" s="3">
        <v>1949</v>
      </c>
      <c r="E110" s="6">
        <v>41355</v>
      </c>
      <c r="F110" s="4">
        <v>454.9</v>
      </c>
      <c r="G110" s="5">
        <v>30</v>
      </c>
      <c r="H110" s="72">
        <v>44926</v>
      </c>
      <c r="I110" s="4">
        <v>256.64999999999998</v>
      </c>
      <c r="J110" s="4">
        <v>2385</v>
      </c>
      <c r="K110" s="1" t="s">
        <v>185</v>
      </c>
      <c r="L110" s="7" t="s">
        <v>25</v>
      </c>
    </row>
    <row r="111" spans="1:12" ht="36" x14ac:dyDescent="0.3">
      <c r="A111" s="1">
        <v>87</v>
      </c>
      <c r="B111" s="2" t="s">
        <v>169</v>
      </c>
      <c r="C111" s="2" t="s">
        <v>186</v>
      </c>
      <c r="D111" s="3">
        <v>1949</v>
      </c>
      <c r="E111" s="6">
        <v>41842</v>
      </c>
      <c r="F111" s="4">
        <v>414.9</v>
      </c>
      <c r="G111" s="5">
        <v>23</v>
      </c>
      <c r="H111" s="72">
        <v>44926</v>
      </c>
      <c r="I111" s="4">
        <v>275.85000000000002</v>
      </c>
      <c r="J111" s="4">
        <v>3223</v>
      </c>
      <c r="K111" s="1" t="s">
        <v>187</v>
      </c>
      <c r="L111" s="7" t="s">
        <v>25</v>
      </c>
    </row>
    <row r="112" spans="1:12" ht="36" x14ac:dyDescent="0.3">
      <c r="A112" s="1">
        <v>88</v>
      </c>
      <c r="B112" s="2" t="s">
        <v>169</v>
      </c>
      <c r="C112" s="2" t="s">
        <v>188</v>
      </c>
      <c r="D112" s="3">
        <v>1956</v>
      </c>
      <c r="E112" s="6">
        <v>42368</v>
      </c>
      <c r="F112" s="4">
        <v>394.88</v>
      </c>
      <c r="G112" s="5">
        <v>24</v>
      </c>
      <c r="H112" s="72">
        <v>44926</v>
      </c>
      <c r="I112" s="4">
        <v>230.8</v>
      </c>
      <c r="J112" s="4">
        <v>1491</v>
      </c>
      <c r="K112" s="1" t="s">
        <v>189</v>
      </c>
      <c r="L112" s="7" t="s">
        <v>25</v>
      </c>
    </row>
    <row r="113" spans="1:12" ht="36" x14ac:dyDescent="0.3">
      <c r="A113" s="1">
        <v>89</v>
      </c>
      <c r="B113" s="2" t="s">
        <v>169</v>
      </c>
      <c r="C113" s="2" t="s">
        <v>190</v>
      </c>
      <c r="D113" s="3">
        <v>1962</v>
      </c>
      <c r="E113" s="6">
        <v>41990</v>
      </c>
      <c r="F113" s="4">
        <v>164.5</v>
      </c>
      <c r="G113" s="5">
        <v>9</v>
      </c>
      <c r="H113" s="72">
        <v>44926</v>
      </c>
      <c r="I113" s="4">
        <v>178.05</v>
      </c>
      <c r="J113" s="4">
        <v>2210</v>
      </c>
      <c r="K113" s="1" t="s">
        <v>191</v>
      </c>
      <c r="L113" s="7" t="s">
        <v>25</v>
      </c>
    </row>
    <row r="114" spans="1:12" ht="36" x14ac:dyDescent="0.3">
      <c r="A114" s="1">
        <v>90</v>
      </c>
      <c r="B114" s="2" t="s">
        <v>169</v>
      </c>
      <c r="C114" s="2" t="s">
        <v>192</v>
      </c>
      <c r="D114" s="3">
        <v>1956</v>
      </c>
      <c r="E114" s="6">
        <v>41631</v>
      </c>
      <c r="F114" s="4">
        <v>231.1</v>
      </c>
      <c r="G114" s="5">
        <v>23</v>
      </c>
      <c r="H114" s="72">
        <v>44223</v>
      </c>
      <c r="I114" s="4">
        <v>164.2</v>
      </c>
      <c r="J114" s="4">
        <v>1539</v>
      </c>
      <c r="K114" s="1" t="s">
        <v>193</v>
      </c>
      <c r="L114" s="7" t="s">
        <v>25</v>
      </c>
    </row>
    <row r="115" spans="1:12" ht="36" x14ac:dyDescent="0.3">
      <c r="A115" s="1">
        <v>91</v>
      </c>
      <c r="B115" s="2" t="s">
        <v>169</v>
      </c>
      <c r="C115" s="2" t="s">
        <v>194</v>
      </c>
      <c r="D115" s="3">
        <v>1917</v>
      </c>
      <c r="E115" s="6">
        <v>41067</v>
      </c>
      <c r="F115" s="4">
        <v>300.3</v>
      </c>
      <c r="G115" s="5">
        <v>25</v>
      </c>
      <c r="H115" s="72">
        <v>44293</v>
      </c>
      <c r="I115" s="4">
        <v>178.8</v>
      </c>
      <c r="J115" s="4">
        <v>1437</v>
      </c>
      <c r="K115" s="1" t="s">
        <v>195</v>
      </c>
      <c r="L115" s="7" t="s">
        <v>25</v>
      </c>
    </row>
    <row r="116" spans="1:12" ht="36" x14ac:dyDescent="0.3">
      <c r="A116" s="1">
        <v>92</v>
      </c>
      <c r="B116" s="2" t="s">
        <v>169</v>
      </c>
      <c r="C116" s="2" t="s">
        <v>196</v>
      </c>
      <c r="D116" s="3">
        <v>1961</v>
      </c>
      <c r="E116" s="6">
        <v>42368</v>
      </c>
      <c r="F116" s="4">
        <v>301.89999999999998</v>
      </c>
      <c r="G116" s="5">
        <v>33</v>
      </c>
      <c r="H116" s="72">
        <v>44926</v>
      </c>
      <c r="I116" s="4">
        <v>197.5</v>
      </c>
      <c r="J116" s="4">
        <v>2248</v>
      </c>
      <c r="K116" s="1" t="s">
        <v>197</v>
      </c>
      <c r="L116" s="7" t="s">
        <v>25</v>
      </c>
    </row>
    <row r="117" spans="1:12" ht="36" x14ac:dyDescent="0.3">
      <c r="A117" s="1">
        <v>93</v>
      </c>
      <c r="B117" s="2" t="s">
        <v>169</v>
      </c>
      <c r="C117" s="2" t="s">
        <v>198</v>
      </c>
      <c r="D117" s="3">
        <v>1917</v>
      </c>
      <c r="E117" s="6">
        <v>41961</v>
      </c>
      <c r="F117" s="4">
        <v>387.4</v>
      </c>
      <c r="G117" s="5">
        <v>28</v>
      </c>
      <c r="H117" s="72">
        <v>44926</v>
      </c>
      <c r="I117" s="4">
        <v>145</v>
      </c>
      <c r="J117" s="4">
        <v>1110</v>
      </c>
      <c r="K117" s="1" t="s">
        <v>199</v>
      </c>
      <c r="L117" s="7" t="s">
        <v>25</v>
      </c>
    </row>
    <row r="118" spans="1:12" ht="36" x14ac:dyDescent="0.3">
      <c r="A118" s="1">
        <v>94</v>
      </c>
      <c r="B118" s="2" t="s">
        <v>169</v>
      </c>
      <c r="C118" s="2" t="s">
        <v>200</v>
      </c>
      <c r="D118" s="3">
        <v>1961</v>
      </c>
      <c r="E118" s="6">
        <v>42580</v>
      </c>
      <c r="F118" s="4">
        <v>329.8</v>
      </c>
      <c r="G118" s="5">
        <v>30</v>
      </c>
      <c r="H118" s="72">
        <v>44926</v>
      </c>
      <c r="I118" s="4">
        <v>200.5</v>
      </c>
      <c r="J118" s="4">
        <v>1846</v>
      </c>
      <c r="K118" s="1" t="s">
        <v>201</v>
      </c>
      <c r="L118" s="7" t="s">
        <v>25</v>
      </c>
    </row>
    <row r="119" spans="1:12" ht="36" x14ac:dyDescent="0.3">
      <c r="A119" s="1">
        <v>95</v>
      </c>
      <c r="B119" s="2" t="s">
        <v>169</v>
      </c>
      <c r="C119" s="2" t="s">
        <v>202</v>
      </c>
      <c r="D119" s="3">
        <v>1917</v>
      </c>
      <c r="E119" s="6">
        <v>42733</v>
      </c>
      <c r="F119" s="4">
        <v>435.8</v>
      </c>
      <c r="G119" s="5">
        <v>26</v>
      </c>
      <c r="H119" s="72">
        <v>44926</v>
      </c>
      <c r="I119" s="4">
        <v>275.5</v>
      </c>
      <c r="J119" s="4">
        <v>1953</v>
      </c>
      <c r="K119" s="1" t="s">
        <v>203</v>
      </c>
      <c r="L119" s="7" t="s">
        <v>25</v>
      </c>
    </row>
    <row r="120" spans="1:12" ht="18" x14ac:dyDescent="0.3">
      <c r="A120" s="159" t="s">
        <v>204</v>
      </c>
      <c r="B120" s="160"/>
      <c r="C120" s="161"/>
      <c r="D120" s="11" t="s">
        <v>19</v>
      </c>
      <c r="E120" s="7" t="s">
        <v>19</v>
      </c>
      <c r="F120" s="4">
        <f>SUM(F121:F124)</f>
        <v>657</v>
      </c>
      <c r="G120" s="5">
        <f>SUM(G121:G124)</f>
        <v>32</v>
      </c>
      <c r="H120" s="71" t="s">
        <v>19</v>
      </c>
      <c r="I120" s="4">
        <f>SUM(I121:I124)</f>
        <v>748.3</v>
      </c>
      <c r="J120" s="4">
        <f>SUM(J121:J124)</f>
        <v>8299.61</v>
      </c>
      <c r="K120" s="7" t="s">
        <v>19</v>
      </c>
      <c r="L120" s="7" t="s">
        <v>19</v>
      </c>
    </row>
    <row r="121" spans="1:12" ht="41.25" customHeight="1" x14ac:dyDescent="0.3">
      <c r="A121" s="1">
        <v>96</v>
      </c>
      <c r="B121" s="2" t="s">
        <v>205</v>
      </c>
      <c r="C121" s="2" t="s">
        <v>902</v>
      </c>
      <c r="D121" s="3">
        <v>1954</v>
      </c>
      <c r="E121" s="6">
        <v>41719</v>
      </c>
      <c r="F121" s="4">
        <v>314.5</v>
      </c>
      <c r="G121" s="5">
        <v>12</v>
      </c>
      <c r="H121" s="72">
        <v>44926</v>
      </c>
      <c r="I121" s="4">
        <v>209.9</v>
      </c>
      <c r="J121" s="4">
        <v>1545.24</v>
      </c>
      <c r="K121" s="1" t="s">
        <v>206</v>
      </c>
      <c r="L121" s="7" t="s">
        <v>25</v>
      </c>
    </row>
    <row r="122" spans="1:12" ht="36" x14ac:dyDescent="0.3">
      <c r="A122" s="1">
        <v>97</v>
      </c>
      <c r="B122" s="2" t="s">
        <v>205</v>
      </c>
      <c r="C122" s="2" t="s">
        <v>770</v>
      </c>
      <c r="D122" s="3">
        <v>1983</v>
      </c>
      <c r="E122" s="6">
        <v>41719</v>
      </c>
      <c r="F122" s="4">
        <v>110</v>
      </c>
      <c r="G122" s="5">
        <v>10</v>
      </c>
      <c r="H122" s="72">
        <v>44926</v>
      </c>
      <c r="I122" s="4">
        <v>178.4</v>
      </c>
      <c r="J122" s="4">
        <v>2426.8200000000002</v>
      </c>
      <c r="K122" s="1" t="s">
        <v>207</v>
      </c>
      <c r="L122" s="7" t="s">
        <v>25</v>
      </c>
    </row>
    <row r="123" spans="1:12" ht="36" x14ac:dyDescent="0.3">
      <c r="A123" s="1">
        <v>98</v>
      </c>
      <c r="B123" s="2" t="s">
        <v>205</v>
      </c>
      <c r="C123" s="2" t="s">
        <v>771</v>
      </c>
      <c r="D123" s="3">
        <v>1949</v>
      </c>
      <c r="E123" s="6">
        <v>41421</v>
      </c>
      <c r="F123" s="4">
        <v>46.8</v>
      </c>
      <c r="G123" s="5">
        <v>5</v>
      </c>
      <c r="H123" s="72">
        <v>44926</v>
      </c>
      <c r="I123" s="4">
        <v>172.5</v>
      </c>
      <c r="J123" s="4">
        <v>3043.07</v>
      </c>
      <c r="K123" s="1" t="s">
        <v>208</v>
      </c>
      <c r="L123" s="7" t="s">
        <v>25</v>
      </c>
    </row>
    <row r="124" spans="1:12" ht="36" x14ac:dyDescent="0.3">
      <c r="A124" s="1">
        <v>99</v>
      </c>
      <c r="B124" s="2" t="s">
        <v>205</v>
      </c>
      <c r="C124" s="2" t="s">
        <v>772</v>
      </c>
      <c r="D124" s="3">
        <v>1949</v>
      </c>
      <c r="E124" s="6">
        <v>40987</v>
      </c>
      <c r="F124" s="4">
        <v>185.7</v>
      </c>
      <c r="G124" s="5">
        <v>5</v>
      </c>
      <c r="H124" s="72">
        <v>44926</v>
      </c>
      <c r="I124" s="4">
        <v>187.5</v>
      </c>
      <c r="J124" s="4">
        <v>1284.48</v>
      </c>
      <c r="K124" s="1" t="s">
        <v>209</v>
      </c>
      <c r="L124" s="7" t="s">
        <v>25</v>
      </c>
    </row>
    <row r="125" spans="1:12" ht="18" x14ac:dyDescent="0.3">
      <c r="A125" s="159" t="s">
        <v>610</v>
      </c>
      <c r="B125" s="160"/>
      <c r="C125" s="161"/>
      <c r="D125" s="11" t="s">
        <v>19</v>
      </c>
      <c r="E125" s="7" t="s">
        <v>19</v>
      </c>
      <c r="F125" s="4">
        <f>SUM(F126:F129)</f>
        <v>906.1</v>
      </c>
      <c r="G125" s="5">
        <f>SUM(G126:G129)</f>
        <v>71</v>
      </c>
      <c r="H125" s="71" t="s">
        <v>19</v>
      </c>
      <c r="I125" s="4">
        <f>SUM(I126:I129)</f>
        <v>642.9</v>
      </c>
      <c r="J125" s="4">
        <f>SUM(J126:J129)</f>
        <v>2250.4</v>
      </c>
      <c r="K125" s="7" t="s">
        <v>19</v>
      </c>
      <c r="L125" s="7" t="s">
        <v>19</v>
      </c>
    </row>
    <row r="126" spans="1:12" ht="18" x14ac:dyDescent="0.3">
      <c r="A126" s="1">
        <v>100</v>
      </c>
      <c r="B126" s="2" t="s">
        <v>210</v>
      </c>
      <c r="C126" s="2" t="s">
        <v>211</v>
      </c>
      <c r="D126" s="3">
        <v>1967</v>
      </c>
      <c r="E126" s="6">
        <v>42215</v>
      </c>
      <c r="F126" s="4">
        <v>472.6</v>
      </c>
      <c r="G126" s="5">
        <v>39</v>
      </c>
      <c r="H126" s="72">
        <v>45291</v>
      </c>
      <c r="I126" s="4">
        <v>368.5</v>
      </c>
      <c r="J126" s="4">
        <v>368.5</v>
      </c>
      <c r="K126" s="1"/>
      <c r="L126" s="7" t="s">
        <v>75</v>
      </c>
    </row>
    <row r="127" spans="1:12" ht="36" x14ac:dyDescent="0.3">
      <c r="A127" s="1">
        <v>101</v>
      </c>
      <c r="B127" s="2" t="s">
        <v>210</v>
      </c>
      <c r="C127" s="2" t="s">
        <v>212</v>
      </c>
      <c r="D127" s="3">
        <v>1898</v>
      </c>
      <c r="E127" s="6">
        <v>41068</v>
      </c>
      <c r="F127" s="4">
        <v>208.8</v>
      </c>
      <c r="G127" s="5">
        <v>12</v>
      </c>
      <c r="H127" s="72">
        <v>44463</v>
      </c>
      <c r="I127" s="4">
        <v>89.3</v>
      </c>
      <c r="J127" s="4">
        <v>813</v>
      </c>
      <c r="K127" s="1" t="s">
        <v>213</v>
      </c>
      <c r="L127" s="7" t="s">
        <v>25</v>
      </c>
    </row>
    <row r="128" spans="1:12" ht="36" x14ac:dyDescent="0.3">
      <c r="A128" s="1">
        <v>102</v>
      </c>
      <c r="B128" s="2" t="s">
        <v>210</v>
      </c>
      <c r="C128" s="2" t="s">
        <v>214</v>
      </c>
      <c r="D128" s="3">
        <v>1917</v>
      </c>
      <c r="E128" s="6">
        <v>41911</v>
      </c>
      <c r="F128" s="4">
        <v>148.30000000000001</v>
      </c>
      <c r="G128" s="5">
        <v>14</v>
      </c>
      <c r="H128" s="72">
        <v>45291</v>
      </c>
      <c r="I128" s="4">
        <v>83.2</v>
      </c>
      <c r="J128" s="4">
        <v>967</v>
      </c>
      <c r="K128" s="1" t="s">
        <v>215</v>
      </c>
      <c r="L128" s="7" t="s">
        <v>25</v>
      </c>
    </row>
    <row r="129" spans="1:12" ht="18" x14ac:dyDescent="0.3">
      <c r="A129" s="1">
        <v>103</v>
      </c>
      <c r="B129" s="2" t="s">
        <v>210</v>
      </c>
      <c r="C129" s="2" t="s">
        <v>216</v>
      </c>
      <c r="D129" s="3">
        <v>1960</v>
      </c>
      <c r="E129" s="6">
        <v>41913</v>
      </c>
      <c r="F129" s="4">
        <v>76.400000000000006</v>
      </c>
      <c r="G129" s="5">
        <v>6</v>
      </c>
      <c r="H129" s="72">
        <v>44391</v>
      </c>
      <c r="I129" s="4">
        <v>101.9</v>
      </c>
      <c r="J129" s="4">
        <v>101.9</v>
      </c>
      <c r="K129" s="1"/>
      <c r="L129" s="7" t="s">
        <v>75</v>
      </c>
    </row>
    <row r="130" spans="1:12" ht="18" x14ac:dyDescent="0.3">
      <c r="A130" s="159" t="s">
        <v>217</v>
      </c>
      <c r="B130" s="160"/>
      <c r="C130" s="161"/>
      <c r="D130" s="11" t="s">
        <v>19</v>
      </c>
      <c r="E130" s="7" t="s">
        <v>19</v>
      </c>
      <c r="F130" s="4">
        <f>SUM(F131:F137)</f>
        <v>2749.1</v>
      </c>
      <c r="G130" s="5">
        <f>SUM(G131:G137)</f>
        <v>183</v>
      </c>
      <c r="H130" s="71" t="s">
        <v>19</v>
      </c>
      <c r="I130" s="4">
        <f>SUM(I131:I137)</f>
        <v>1838.3500000000001</v>
      </c>
      <c r="J130" s="4">
        <f>SUM(J131:J137)</f>
        <v>6095.35</v>
      </c>
      <c r="K130" s="7" t="s">
        <v>19</v>
      </c>
      <c r="L130" s="7" t="s">
        <v>19</v>
      </c>
    </row>
    <row r="131" spans="1:12" ht="18" x14ac:dyDescent="0.3">
      <c r="A131" s="1">
        <v>104</v>
      </c>
      <c r="B131" s="2" t="s">
        <v>773</v>
      </c>
      <c r="C131" s="2" t="s">
        <v>218</v>
      </c>
      <c r="D131" s="3">
        <v>1972</v>
      </c>
      <c r="E131" s="6">
        <v>41808</v>
      </c>
      <c r="F131" s="4">
        <v>437.3</v>
      </c>
      <c r="G131" s="5">
        <v>36</v>
      </c>
      <c r="H131" s="72">
        <v>45291</v>
      </c>
      <c r="I131" s="4">
        <v>286.35000000000002</v>
      </c>
      <c r="J131" s="4">
        <v>286.35000000000002</v>
      </c>
      <c r="K131" s="1"/>
      <c r="L131" s="7" t="s">
        <v>75</v>
      </c>
    </row>
    <row r="132" spans="1:12" ht="36" x14ac:dyDescent="0.3">
      <c r="A132" s="1">
        <v>105</v>
      </c>
      <c r="B132" s="2" t="s">
        <v>219</v>
      </c>
      <c r="C132" s="2" t="s">
        <v>821</v>
      </c>
      <c r="D132" s="3">
        <v>1956</v>
      </c>
      <c r="E132" s="6">
        <v>41674</v>
      </c>
      <c r="F132" s="4">
        <v>403.8</v>
      </c>
      <c r="G132" s="5">
        <v>26</v>
      </c>
      <c r="H132" s="72">
        <v>44926</v>
      </c>
      <c r="I132" s="4">
        <v>225</v>
      </c>
      <c r="J132" s="4">
        <v>1122</v>
      </c>
      <c r="K132" s="1" t="s">
        <v>220</v>
      </c>
      <c r="L132" s="7" t="s">
        <v>25</v>
      </c>
    </row>
    <row r="133" spans="1:12" ht="36" x14ac:dyDescent="0.3">
      <c r="A133" s="1">
        <v>106</v>
      </c>
      <c r="B133" s="2" t="s">
        <v>219</v>
      </c>
      <c r="C133" s="2" t="s">
        <v>822</v>
      </c>
      <c r="D133" s="3">
        <v>1956</v>
      </c>
      <c r="E133" s="6">
        <v>41674</v>
      </c>
      <c r="F133" s="4">
        <v>349.2</v>
      </c>
      <c r="G133" s="5">
        <v>27</v>
      </c>
      <c r="H133" s="72">
        <v>44926</v>
      </c>
      <c r="I133" s="4">
        <v>225.9</v>
      </c>
      <c r="J133" s="4">
        <v>1306</v>
      </c>
      <c r="K133" s="1" t="s">
        <v>221</v>
      </c>
      <c r="L133" s="7" t="s">
        <v>25</v>
      </c>
    </row>
    <row r="134" spans="1:12" ht="36" x14ac:dyDescent="0.3">
      <c r="A134" s="1">
        <v>107</v>
      </c>
      <c r="B134" s="2" t="s">
        <v>219</v>
      </c>
      <c r="C134" s="2" t="s">
        <v>823</v>
      </c>
      <c r="D134" s="3">
        <v>1956</v>
      </c>
      <c r="E134" s="6">
        <v>41674</v>
      </c>
      <c r="F134" s="4">
        <v>361.1</v>
      </c>
      <c r="G134" s="5">
        <v>23</v>
      </c>
      <c r="H134" s="72">
        <v>44926</v>
      </c>
      <c r="I134" s="4">
        <v>425.8</v>
      </c>
      <c r="J134" s="4">
        <v>982</v>
      </c>
      <c r="K134" s="1" t="s">
        <v>222</v>
      </c>
      <c r="L134" s="7" t="s">
        <v>25</v>
      </c>
    </row>
    <row r="135" spans="1:12" ht="36" x14ac:dyDescent="0.3">
      <c r="A135" s="1">
        <v>108</v>
      </c>
      <c r="B135" s="2" t="s">
        <v>219</v>
      </c>
      <c r="C135" s="2" t="s">
        <v>824</v>
      </c>
      <c r="D135" s="3">
        <v>1956</v>
      </c>
      <c r="E135" s="6">
        <v>41674</v>
      </c>
      <c r="F135" s="4">
        <v>403.2</v>
      </c>
      <c r="G135" s="5">
        <v>23</v>
      </c>
      <c r="H135" s="72">
        <v>44926</v>
      </c>
      <c r="I135" s="4">
        <v>224.4</v>
      </c>
      <c r="J135" s="4">
        <v>995</v>
      </c>
      <c r="K135" s="1" t="s">
        <v>223</v>
      </c>
      <c r="L135" s="7" t="s">
        <v>25</v>
      </c>
    </row>
    <row r="136" spans="1:12" ht="36" x14ac:dyDescent="0.3">
      <c r="A136" s="1">
        <v>109</v>
      </c>
      <c r="B136" s="2" t="s">
        <v>219</v>
      </c>
      <c r="C136" s="2" t="s">
        <v>825</v>
      </c>
      <c r="D136" s="3">
        <v>1955</v>
      </c>
      <c r="E136" s="6">
        <v>41674</v>
      </c>
      <c r="F136" s="4">
        <v>405.9</v>
      </c>
      <c r="G136" s="5">
        <v>24</v>
      </c>
      <c r="H136" s="72">
        <v>44926</v>
      </c>
      <c r="I136" s="4">
        <v>225.9</v>
      </c>
      <c r="J136" s="4">
        <v>710</v>
      </c>
      <c r="K136" s="1" t="s">
        <v>224</v>
      </c>
      <c r="L136" s="7" t="s">
        <v>25</v>
      </c>
    </row>
    <row r="137" spans="1:12" ht="36" x14ac:dyDescent="0.3">
      <c r="A137" s="1">
        <v>110</v>
      </c>
      <c r="B137" s="2" t="s">
        <v>219</v>
      </c>
      <c r="C137" s="2" t="s">
        <v>826</v>
      </c>
      <c r="D137" s="3">
        <v>1955</v>
      </c>
      <c r="E137" s="6">
        <v>41674</v>
      </c>
      <c r="F137" s="4">
        <v>388.6</v>
      </c>
      <c r="G137" s="5">
        <v>24</v>
      </c>
      <c r="H137" s="72">
        <v>44926</v>
      </c>
      <c r="I137" s="4">
        <v>225</v>
      </c>
      <c r="J137" s="4">
        <v>694</v>
      </c>
      <c r="K137" s="1" t="s">
        <v>225</v>
      </c>
      <c r="L137" s="7" t="s">
        <v>25</v>
      </c>
    </row>
    <row r="138" spans="1:12" ht="18" x14ac:dyDescent="0.3">
      <c r="A138" s="159" t="s">
        <v>226</v>
      </c>
      <c r="B138" s="160"/>
      <c r="C138" s="161"/>
      <c r="D138" s="11" t="s">
        <v>19</v>
      </c>
      <c r="E138" s="7" t="s">
        <v>19</v>
      </c>
      <c r="F138" s="4">
        <f>SUM(F139:F140)</f>
        <v>263.10000000000002</v>
      </c>
      <c r="G138" s="5">
        <f>SUM(G139:G140)</f>
        <v>12</v>
      </c>
      <c r="H138" s="71" t="s">
        <v>19</v>
      </c>
      <c r="I138" s="4">
        <f>SUM(I139:I140)</f>
        <v>269.3</v>
      </c>
      <c r="J138" s="4">
        <f>SUM(J139:J140)</f>
        <v>3159</v>
      </c>
      <c r="K138" s="7" t="s">
        <v>19</v>
      </c>
      <c r="L138" s="7" t="s">
        <v>19</v>
      </c>
    </row>
    <row r="139" spans="1:12" ht="36" x14ac:dyDescent="0.3">
      <c r="A139" s="1">
        <v>111</v>
      </c>
      <c r="B139" s="2" t="s">
        <v>227</v>
      </c>
      <c r="C139" s="2" t="s">
        <v>228</v>
      </c>
      <c r="D139" s="3">
        <v>1960</v>
      </c>
      <c r="E139" s="6">
        <v>41382</v>
      </c>
      <c r="F139" s="4">
        <v>142.30000000000001</v>
      </c>
      <c r="G139" s="5">
        <v>7</v>
      </c>
      <c r="H139" s="72">
        <v>45291</v>
      </c>
      <c r="I139" s="4">
        <v>142.30000000000001</v>
      </c>
      <c r="J139" s="4">
        <v>1973</v>
      </c>
      <c r="K139" s="1" t="s">
        <v>229</v>
      </c>
      <c r="L139" s="7" t="s">
        <v>25</v>
      </c>
    </row>
    <row r="140" spans="1:12" ht="36" x14ac:dyDescent="0.3">
      <c r="A140" s="1">
        <v>112</v>
      </c>
      <c r="B140" s="2" t="s">
        <v>227</v>
      </c>
      <c r="C140" s="2" t="s">
        <v>774</v>
      </c>
      <c r="D140" s="3">
        <v>1953</v>
      </c>
      <c r="E140" s="6">
        <v>41260</v>
      </c>
      <c r="F140" s="4">
        <v>120.8</v>
      </c>
      <c r="G140" s="5">
        <v>5</v>
      </c>
      <c r="H140" s="72">
        <v>45291</v>
      </c>
      <c r="I140" s="4">
        <v>127</v>
      </c>
      <c r="J140" s="4">
        <v>1186</v>
      </c>
      <c r="K140" s="1" t="s">
        <v>230</v>
      </c>
      <c r="L140" s="7" t="s">
        <v>25</v>
      </c>
    </row>
    <row r="141" spans="1:12" ht="18" x14ac:dyDescent="0.3">
      <c r="A141" s="159" t="s">
        <v>231</v>
      </c>
      <c r="B141" s="160"/>
      <c r="C141" s="161"/>
      <c r="D141" s="11" t="s">
        <v>19</v>
      </c>
      <c r="E141" s="7" t="s">
        <v>19</v>
      </c>
      <c r="F141" s="4">
        <f>SUM(F142:F145)</f>
        <v>1506.7000000000003</v>
      </c>
      <c r="G141" s="5">
        <f>SUM(G142:G145)</f>
        <v>87</v>
      </c>
      <c r="H141" s="71" t="s">
        <v>19</v>
      </c>
      <c r="I141" s="4">
        <f>SUM(I142:I145)</f>
        <v>1202.8999999999999</v>
      </c>
      <c r="J141" s="4">
        <f>SUM(J142:J145)</f>
        <v>5116.33</v>
      </c>
      <c r="K141" s="7" t="s">
        <v>19</v>
      </c>
      <c r="L141" s="7" t="s">
        <v>19</v>
      </c>
    </row>
    <row r="142" spans="1:12" ht="36" x14ac:dyDescent="0.3">
      <c r="A142" s="1">
        <v>113</v>
      </c>
      <c r="B142" s="2" t="s">
        <v>776</v>
      </c>
      <c r="C142" s="2" t="s">
        <v>851</v>
      </c>
      <c r="D142" s="3">
        <v>1981</v>
      </c>
      <c r="E142" s="6">
        <v>41898</v>
      </c>
      <c r="F142" s="4">
        <v>753.2</v>
      </c>
      <c r="G142" s="5">
        <v>31</v>
      </c>
      <c r="H142" s="72">
        <v>45291</v>
      </c>
      <c r="I142" s="4">
        <v>518.79999999999995</v>
      </c>
      <c r="J142" s="4">
        <v>1500</v>
      </c>
      <c r="K142" s="1" t="s">
        <v>232</v>
      </c>
      <c r="L142" s="7" t="s">
        <v>25</v>
      </c>
    </row>
    <row r="143" spans="1:12" ht="36" x14ac:dyDescent="0.3">
      <c r="A143" s="1">
        <v>114</v>
      </c>
      <c r="B143" s="2" t="s">
        <v>233</v>
      </c>
      <c r="C143" s="2" t="s">
        <v>234</v>
      </c>
      <c r="D143" s="3">
        <v>1917</v>
      </c>
      <c r="E143" s="6">
        <v>42363</v>
      </c>
      <c r="F143" s="4">
        <v>224.7</v>
      </c>
      <c r="G143" s="5">
        <v>24</v>
      </c>
      <c r="H143" s="72">
        <v>45291</v>
      </c>
      <c r="I143" s="4">
        <v>187.9</v>
      </c>
      <c r="J143" s="4">
        <v>369.33</v>
      </c>
      <c r="K143" s="1" t="s">
        <v>235</v>
      </c>
      <c r="L143" s="7" t="s">
        <v>25</v>
      </c>
    </row>
    <row r="144" spans="1:12" ht="18" x14ac:dyDescent="0.3">
      <c r="A144" s="1">
        <v>115</v>
      </c>
      <c r="B144" s="2" t="s">
        <v>233</v>
      </c>
      <c r="C144" s="2" t="s">
        <v>236</v>
      </c>
      <c r="D144" s="3">
        <v>1917</v>
      </c>
      <c r="E144" s="6">
        <v>42186</v>
      </c>
      <c r="F144" s="4">
        <v>238.9</v>
      </c>
      <c r="G144" s="5">
        <v>12</v>
      </c>
      <c r="H144" s="72">
        <v>45291</v>
      </c>
      <c r="I144" s="4">
        <v>277.2</v>
      </c>
      <c r="J144" s="4">
        <v>2000</v>
      </c>
      <c r="K144" s="1" t="s">
        <v>237</v>
      </c>
      <c r="L144" s="7" t="s">
        <v>75</v>
      </c>
    </row>
    <row r="145" spans="1:12" ht="36" x14ac:dyDescent="0.3">
      <c r="A145" s="1">
        <v>116</v>
      </c>
      <c r="B145" s="2" t="s">
        <v>233</v>
      </c>
      <c r="C145" s="2" t="s">
        <v>238</v>
      </c>
      <c r="D145" s="3">
        <v>1980</v>
      </c>
      <c r="E145" s="6">
        <v>41935</v>
      </c>
      <c r="F145" s="4">
        <v>289.89999999999998</v>
      </c>
      <c r="G145" s="5">
        <v>20</v>
      </c>
      <c r="H145" s="72">
        <v>45291</v>
      </c>
      <c r="I145" s="4">
        <v>219</v>
      </c>
      <c r="J145" s="4">
        <v>1247</v>
      </c>
      <c r="K145" s="1" t="s">
        <v>239</v>
      </c>
      <c r="L145" s="7" t="s">
        <v>25</v>
      </c>
    </row>
    <row r="146" spans="1:12" ht="18" x14ac:dyDescent="0.3">
      <c r="A146" s="159" t="s">
        <v>240</v>
      </c>
      <c r="B146" s="160"/>
      <c r="C146" s="161"/>
      <c r="D146" s="11" t="s">
        <v>19</v>
      </c>
      <c r="E146" s="7" t="s">
        <v>19</v>
      </c>
      <c r="F146" s="4">
        <f>SUM(F147:F158)</f>
        <v>4143.6000000000004</v>
      </c>
      <c r="G146" s="5">
        <f>SUM(G147:G158)</f>
        <v>278</v>
      </c>
      <c r="H146" s="71" t="s">
        <v>19</v>
      </c>
      <c r="I146" s="4">
        <f>SUM(I147:I158)</f>
        <v>4491.3</v>
      </c>
      <c r="J146" s="4">
        <f>SUM(J147:J158)</f>
        <v>10026.9</v>
      </c>
      <c r="K146" s="7" t="s">
        <v>19</v>
      </c>
      <c r="L146" s="7" t="s">
        <v>19</v>
      </c>
    </row>
    <row r="147" spans="1:12" ht="36" x14ac:dyDescent="0.3">
      <c r="A147" s="1">
        <v>117</v>
      </c>
      <c r="B147" s="2" t="s">
        <v>241</v>
      </c>
      <c r="C147" s="2" t="s">
        <v>827</v>
      </c>
      <c r="D147" s="3">
        <v>1867</v>
      </c>
      <c r="E147" s="6">
        <v>41563</v>
      </c>
      <c r="F147" s="4">
        <v>145.80000000000001</v>
      </c>
      <c r="G147" s="5">
        <v>8</v>
      </c>
      <c r="H147" s="72">
        <v>44926</v>
      </c>
      <c r="I147" s="4">
        <v>1912.9</v>
      </c>
      <c r="J147" s="4">
        <v>1177</v>
      </c>
      <c r="K147" s="1" t="s">
        <v>242</v>
      </c>
      <c r="L147" s="7" t="s">
        <v>25</v>
      </c>
    </row>
    <row r="148" spans="1:12" ht="36" x14ac:dyDescent="0.3">
      <c r="A148" s="1">
        <v>118</v>
      </c>
      <c r="B148" s="2" t="s">
        <v>243</v>
      </c>
      <c r="C148" s="2" t="s">
        <v>244</v>
      </c>
      <c r="D148" s="3">
        <v>1926</v>
      </c>
      <c r="E148" s="6">
        <v>41039</v>
      </c>
      <c r="F148" s="4">
        <v>314</v>
      </c>
      <c r="G148" s="5">
        <v>37</v>
      </c>
      <c r="H148" s="72">
        <v>44926</v>
      </c>
      <c r="I148" s="4">
        <v>217.3</v>
      </c>
      <c r="J148" s="4">
        <v>372</v>
      </c>
      <c r="K148" s="1" t="s">
        <v>245</v>
      </c>
      <c r="L148" s="7" t="s">
        <v>25</v>
      </c>
    </row>
    <row r="149" spans="1:12" ht="36" x14ac:dyDescent="0.3">
      <c r="A149" s="1">
        <v>119</v>
      </c>
      <c r="B149" s="2" t="s">
        <v>243</v>
      </c>
      <c r="C149" s="2" t="s">
        <v>246</v>
      </c>
      <c r="D149" s="3">
        <v>1926</v>
      </c>
      <c r="E149" s="6">
        <v>41039</v>
      </c>
      <c r="F149" s="4">
        <v>404.3</v>
      </c>
      <c r="G149" s="5">
        <v>36</v>
      </c>
      <c r="H149" s="72">
        <v>44926</v>
      </c>
      <c r="I149" s="4">
        <v>202.8</v>
      </c>
      <c r="J149" s="4">
        <v>325</v>
      </c>
      <c r="K149" s="1" t="s">
        <v>247</v>
      </c>
      <c r="L149" s="7" t="s">
        <v>25</v>
      </c>
    </row>
    <row r="150" spans="1:12" ht="36" x14ac:dyDescent="0.3">
      <c r="A150" s="1">
        <v>120</v>
      </c>
      <c r="B150" s="2" t="s">
        <v>243</v>
      </c>
      <c r="C150" s="2" t="s">
        <v>248</v>
      </c>
      <c r="D150" s="3">
        <v>1926</v>
      </c>
      <c r="E150" s="6">
        <v>41039</v>
      </c>
      <c r="F150" s="4">
        <v>446.3</v>
      </c>
      <c r="G150" s="5">
        <v>28</v>
      </c>
      <c r="H150" s="72">
        <v>44926</v>
      </c>
      <c r="I150" s="4">
        <v>297.7</v>
      </c>
      <c r="J150" s="4">
        <v>381</v>
      </c>
      <c r="K150" s="1" t="s">
        <v>249</v>
      </c>
      <c r="L150" s="7" t="s">
        <v>25</v>
      </c>
    </row>
    <row r="151" spans="1:12" ht="36" x14ac:dyDescent="0.3">
      <c r="A151" s="1">
        <v>121</v>
      </c>
      <c r="B151" s="2" t="s">
        <v>243</v>
      </c>
      <c r="C151" s="2" t="s">
        <v>250</v>
      </c>
      <c r="D151" s="3">
        <v>1926</v>
      </c>
      <c r="E151" s="6">
        <v>41039</v>
      </c>
      <c r="F151" s="4">
        <v>405.8</v>
      </c>
      <c r="G151" s="5">
        <v>26</v>
      </c>
      <c r="H151" s="72">
        <v>44926</v>
      </c>
      <c r="I151" s="4">
        <v>200.4</v>
      </c>
      <c r="J151" s="4">
        <v>329</v>
      </c>
      <c r="K151" s="1" t="s">
        <v>251</v>
      </c>
      <c r="L151" s="7" t="s">
        <v>25</v>
      </c>
    </row>
    <row r="152" spans="1:12" ht="36" x14ac:dyDescent="0.3">
      <c r="A152" s="1">
        <v>122</v>
      </c>
      <c r="B152" s="2" t="s">
        <v>243</v>
      </c>
      <c r="C152" s="2" t="s">
        <v>252</v>
      </c>
      <c r="D152" s="3">
        <v>1926</v>
      </c>
      <c r="E152" s="6">
        <v>41039</v>
      </c>
      <c r="F152" s="4">
        <v>326.3</v>
      </c>
      <c r="G152" s="5">
        <v>18</v>
      </c>
      <c r="H152" s="72">
        <v>44561</v>
      </c>
      <c r="I152" s="4">
        <v>162.69999999999999</v>
      </c>
      <c r="J152" s="4">
        <v>314</v>
      </c>
      <c r="K152" s="1" t="s">
        <v>253</v>
      </c>
      <c r="L152" s="7" t="s">
        <v>25</v>
      </c>
    </row>
    <row r="153" spans="1:12" ht="36" x14ac:dyDescent="0.3">
      <c r="A153" s="1">
        <v>123</v>
      </c>
      <c r="B153" s="2" t="s">
        <v>243</v>
      </c>
      <c r="C153" s="2" t="s">
        <v>254</v>
      </c>
      <c r="D153" s="3">
        <v>1926</v>
      </c>
      <c r="E153" s="6">
        <v>41039</v>
      </c>
      <c r="F153" s="4">
        <v>444.3</v>
      </c>
      <c r="G153" s="5">
        <v>16</v>
      </c>
      <c r="H153" s="72">
        <v>44926</v>
      </c>
      <c r="I153" s="4">
        <v>308</v>
      </c>
      <c r="J153" s="4">
        <v>396</v>
      </c>
      <c r="K153" s="1" t="s">
        <v>255</v>
      </c>
      <c r="L153" s="7" t="s">
        <v>25</v>
      </c>
    </row>
    <row r="154" spans="1:12" ht="36" x14ac:dyDescent="0.3">
      <c r="A154" s="1">
        <v>124</v>
      </c>
      <c r="B154" s="2" t="s">
        <v>243</v>
      </c>
      <c r="C154" s="2" t="s">
        <v>256</v>
      </c>
      <c r="D154" s="3">
        <v>1957</v>
      </c>
      <c r="E154" s="6">
        <v>42488</v>
      </c>
      <c r="F154" s="4">
        <v>955.3</v>
      </c>
      <c r="G154" s="5">
        <v>58</v>
      </c>
      <c r="H154" s="72">
        <v>44926</v>
      </c>
      <c r="I154" s="4">
        <v>480.4</v>
      </c>
      <c r="J154" s="4">
        <v>2851.2</v>
      </c>
      <c r="K154" s="1" t="s">
        <v>257</v>
      </c>
      <c r="L154" s="7" t="s">
        <v>25</v>
      </c>
    </row>
    <row r="155" spans="1:12" ht="36" x14ac:dyDescent="0.3">
      <c r="A155" s="1">
        <v>125</v>
      </c>
      <c r="B155" s="2" t="s">
        <v>258</v>
      </c>
      <c r="C155" s="2" t="s">
        <v>828</v>
      </c>
      <c r="D155" s="3">
        <v>1867</v>
      </c>
      <c r="E155" s="6">
        <v>42420</v>
      </c>
      <c r="F155" s="4">
        <v>71.900000000000006</v>
      </c>
      <c r="G155" s="5">
        <v>5</v>
      </c>
      <c r="H155" s="72">
        <v>43830</v>
      </c>
      <c r="I155" s="4">
        <v>155.30000000000001</v>
      </c>
      <c r="J155" s="4">
        <v>1200</v>
      </c>
      <c r="K155" s="1" t="s">
        <v>259</v>
      </c>
      <c r="L155" s="7" t="s">
        <v>25</v>
      </c>
    </row>
    <row r="156" spans="1:12" ht="18" x14ac:dyDescent="0.3">
      <c r="A156" s="1">
        <v>126</v>
      </c>
      <c r="B156" s="2" t="s">
        <v>258</v>
      </c>
      <c r="C156" s="2" t="s">
        <v>829</v>
      </c>
      <c r="D156" s="3">
        <v>1927</v>
      </c>
      <c r="E156" s="6">
        <v>42587</v>
      </c>
      <c r="F156" s="4">
        <v>84.7</v>
      </c>
      <c r="G156" s="5">
        <v>8</v>
      </c>
      <c r="H156" s="72">
        <v>44926</v>
      </c>
      <c r="I156" s="4">
        <v>172.1</v>
      </c>
      <c r="J156" s="4">
        <v>2300</v>
      </c>
      <c r="K156" s="1"/>
      <c r="L156" s="7" t="s">
        <v>75</v>
      </c>
    </row>
    <row r="157" spans="1:12" ht="18" x14ac:dyDescent="0.3">
      <c r="A157" s="1">
        <v>127</v>
      </c>
      <c r="B157" s="2" t="s">
        <v>258</v>
      </c>
      <c r="C157" s="2" t="s">
        <v>830</v>
      </c>
      <c r="D157" s="3">
        <v>1924</v>
      </c>
      <c r="E157" s="6">
        <v>42587</v>
      </c>
      <c r="F157" s="4">
        <v>163.6</v>
      </c>
      <c r="G157" s="5">
        <v>16</v>
      </c>
      <c r="H157" s="72">
        <v>44926</v>
      </c>
      <c r="I157" s="4">
        <v>168.4</v>
      </c>
      <c r="J157" s="4">
        <v>168.4</v>
      </c>
      <c r="K157" s="1"/>
      <c r="L157" s="7" t="s">
        <v>75</v>
      </c>
    </row>
    <row r="158" spans="1:12" ht="18" x14ac:dyDescent="0.3">
      <c r="A158" s="1">
        <v>128</v>
      </c>
      <c r="B158" s="2" t="s">
        <v>258</v>
      </c>
      <c r="C158" s="2" t="s">
        <v>831</v>
      </c>
      <c r="D158" s="3">
        <v>1950</v>
      </c>
      <c r="E158" s="6">
        <v>42587</v>
      </c>
      <c r="F158" s="4">
        <v>381.3</v>
      </c>
      <c r="G158" s="5">
        <v>22</v>
      </c>
      <c r="H158" s="72">
        <v>43986</v>
      </c>
      <c r="I158" s="4">
        <v>213.3</v>
      </c>
      <c r="J158" s="4">
        <v>213.3</v>
      </c>
      <c r="K158" s="1"/>
      <c r="L158" s="7" t="s">
        <v>75</v>
      </c>
    </row>
    <row r="159" spans="1:12" ht="18" x14ac:dyDescent="0.3">
      <c r="A159" s="159" t="s">
        <v>611</v>
      </c>
      <c r="B159" s="160"/>
      <c r="C159" s="161"/>
      <c r="D159" s="11" t="s">
        <v>19</v>
      </c>
      <c r="E159" s="7" t="s">
        <v>19</v>
      </c>
      <c r="F159" s="4">
        <f>SUM(F160)</f>
        <v>149</v>
      </c>
      <c r="G159" s="5">
        <f>SUM(G160)</f>
        <v>11</v>
      </c>
      <c r="H159" s="71" t="s">
        <v>19</v>
      </c>
      <c r="I159" s="4">
        <f>SUM(I160)</f>
        <v>253</v>
      </c>
      <c r="J159" s="4">
        <f>SUM(J160)</f>
        <v>253</v>
      </c>
      <c r="K159" s="7" t="s">
        <v>19</v>
      </c>
      <c r="L159" s="7" t="s">
        <v>19</v>
      </c>
    </row>
    <row r="160" spans="1:12" ht="18" x14ac:dyDescent="0.3">
      <c r="A160" s="1">
        <v>129</v>
      </c>
      <c r="B160" s="2" t="s">
        <v>775</v>
      </c>
      <c r="C160" s="2" t="s">
        <v>260</v>
      </c>
      <c r="D160" s="3">
        <v>1957</v>
      </c>
      <c r="E160" s="6">
        <v>41086</v>
      </c>
      <c r="F160" s="4">
        <v>149</v>
      </c>
      <c r="G160" s="5">
        <v>11</v>
      </c>
      <c r="H160" s="72">
        <v>45291</v>
      </c>
      <c r="I160" s="4">
        <v>253</v>
      </c>
      <c r="J160" s="4">
        <v>253</v>
      </c>
      <c r="K160" s="1"/>
      <c r="L160" s="7" t="s">
        <v>75</v>
      </c>
    </row>
    <row r="161" spans="1:12" ht="18" x14ac:dyDescent="0.3">
      <c r="A161" s="159" t="s">
        <v>612</v>
      </c>
      <c r="B161" s="160"/>
      <c r="C161" s="161"/>
      <c r="D161" s="11" t="s">
        <v>19</v>
      </c>
      <c r="E161" s="7" t="s">
        <v>19</v>
      </c>
      <c r="F161" s="4">
        <f>SUM(F162:F174)</f>
        <v>2826.1</v>
      </c>
      <c r="G161" s="5">
        <f>SUM(G162:G174)</f>
        <v>170</v>
      </c>
      <c r="H161" s="71" t="s">
        <v>19</v>
      </c>
      <c r="I161" s="4">
        <f>SUM(I162:I174)</f>
        <v>2889.4999999999995</v>
      </c>
      <c r="J161" s="4">
        <f>SUM(J162:J174)</f>
        <v>30413</v>
      </c>
      <c r="K161" s="7" t="s">
        <v>19</v>
      </c>
      <c r="L161" s="7" t="s">
        <v>19</v>
      </c>
    </row>
    <row r="162" spans="1:12" ht="36" x14ac:dyDescent="0.3">
      <c r="A162" s="1">
        <v>130</v>
      </c>
      <c r="B162" s="2" t="s">
        <v>261</v>
      </c>
      <c r="C162" s="2" t="s">
        <v>832</v>
      </c>
      <c r="D162" s="3">
        <v>1958</v>
      </c>
      <c r="E162" s="6">
        <v>42003</v>
      </c>
      <c r="F162" s="4">
        <v>148.80000000000001</v>
      </c>
      <c r="G162" s="5">
        <v>13</v>
      </c>
      <c r="H162" s="72">
        <v>45291</v>
      </c>
      <c r="I162" s="4">
        <v>259.39999999999998</v>
      </c>
      <c r="J162" s="4">
        <v>2608</v>
      </c>
      <c r="K162" s="1" t="s">
        <v>262</v>
      </c>
      <c r="L162" s="7" t="s">
        <v>25</v>
      </c>
    </row>
    <row r="163" spans="1:12" ht="36" x14ac:dyDescent="0.3">
      <c r="A163" s="1">
        <v>131</v>
      </c>
      <c r="B163" s="2" t="s">
        <v>261</v>
      </c>
      <c r="C163" s="2" t="s">
        <v>833</v>
      </c>
      <c r="D163" s="3">
        <v>1975</v>
      </c>
      <c r="E163" s="6">
        <v>42726</v>
      </c>
      <c r="F163" s="4">
        <v>118.9</v>
      </c>
      <c r="G163" s="5">
        <v>9</v>
      </c>
      <c r="H163" s="72">
        <v>45291</v>
      </c>
      <c r="I163" s="4">
        <v>194.4</v>
      </c>
      <c r="J163" s="4">
        <v>2268</v>
      </c>
      <c r="K163" s="1" t="s">
        <v>263</v>
      </c>
      <c r="L163" s="7" t="s">
        <v>25</v>
      </c>
    </row>
    <row r="164" spans="1:12" ht="36" x14ac:dyDescent="0.3">
      <c r="A164" s="1">
        <v>132</v>
      </c>
      <c r="B164" s="2" t="s">
        <v>261</v>
      </c>
      <c r="C164" s="2" t="s">
        <v>834</v>
      </c>
      <c r="D164" s="3">
        <v>1917</v>
      </c>
      <c r="E164" s="6">
        <v>42003</v>
      </c>
      <c r="F164" s="4">
        <v>241.8</v>
      </c>
      <c r="G164" s="5">
        <v>15</v>
      </c>
      <c r="H164" s="72">
        <v>45291</v>
      </c>
      <c r="I164" s="4">
        <v>233.7</v>
      </c>
      <c r="J164" s="4">
        <v>533</v>
      </c>
      <c r="K164" s="1" t="s">
        <v>264</v>
      </c>
      <c r="L164" s="7" t="s">
        <v>25</v>
      </c>
    </row>
    <row r="165" spans="1:12" ht="36" x14ac:dyDescent="0.3">
      <c r="A165" s="1">
        <v>133</v>
      </c>
      <c r="B165" s="2" t="s">
        <v>261</v>
      </c>
      <c r="C165" s="2" t="s">
        <v>835</v>
      </c>
      <c r="D165" s="3">
        <v>1932</v>
      </c>
      <c r="E165" s="6">
        <v>42726</v>
      </c>
      <c r="F165" s="4">
        <v>211.4</v>
      </c>
      <c r="G165" s="5">
        <v>10</v>
      </c>
      <c r="H165" s="72">
        <v>45291</v>
      </c>
      <c r="I165" s="4">
        <v>261</v>
      </c>
      <c r="J165" s="4">
        <v>261</v>
      </c>
      <c r="K165" s="1" t="s">
        <v>265</v>
      </c>
      <c r="L165" s="7" t="s">
        <v>25</v>
      </c>
    </row>
    <row r="166" spans="1:12" ht="36" x14ac:dyDescent="0.3">
      <c r="A166" s="1">
        <v>134</v>
      </c>
      <c r="B166" s="2" t="s">
        <v>261</v>
      </c>
      <c r="C166" s="2" t="s">
        <v>836</v>
      </c>
      <c r="D166" s="3">
        <v>1931</v>
      </c>
      <c r="E166" s="6">
        <v>42003</v>
      </c>
      <c r="F166" s="4">
        <v>419.1</v>
      </c>
      <c r="G166" s="5">
        <v>29</v>
      </c>
      <c r="H166" s="72">
        <v>45291</v>
      </c>
      <c r="I166" s="4">
        <v>278.3</v>
      </c>
      <c r="J166" s="4">
        <v>2036</v>
      </c>
      <c r="K166" s="1" t="s">
        <v>266</v>
      </c>
      <c r="L166" s="7" t="s">
        <v>25</v>
      </c>
    </row>
    <row r="167" spans="1:12" ht="36" x14ac:dyDescent="0.3">
      <c r="A167" s="1">
        <v>135</v>
      </c>
      <c r="B167" s="2" t="s">
        <v>261</v>
      </c>
      <c r="C167" s="2" t="s">
        <v>837</v>
      </c>
      <c r="D167" s="3">
        <v>1966</v>
      </c>
      <c r="E167" s="6">
        <v>41986</v>
      </c>
      <c r="F167" s="4">
        <v>146.5</v>
      </c>
      <c r="G167" s="5">
        <v>7</v>
      </c>
      <c r="H167" s="72">
        <v>45291</v>
      </c>
      <c r="I167" s="4">
        <v>136.6</v>
      </c>
      <c r="J167" s="4">
        <v>1326</v>
      </c>
      <c r="K167" s="1" t="s">
        <v>267</v>
      </c>
      <c r="L167" s="7" t="s">
        <v>25</v>
      </c>
    </row>
    <row r="168" spans="1:12" ht="36" x14ac:dyDescent="0.3">
      <c r="A168" s="1">
        <v>136</v>
      </c>
      <c r="B168" s="2" t="s">
        <v>261</v>
      </c>
      <c r="C168" s="2" t="s">
        <v>838</v>
      </c>
      <c r="D168" s="3">
        <v>1931</v>
      </c>
      <c r="E168" s="6">
        <v>42003</v>
      </c>
      <c r="F168" s="4">
        <v>127</v>
      </c>
      <c r="G168" s="5">
        <v>3</v>
      </c>
      <c r="H168" s="72">
        <v>45291</v>
      </c>
      <c r="I168" s="4">
        <v>202.1</v>
      </c>
      <c r="J168" s="4">
        <v>1535</v>
      </c>
      <c r="K168" s="1" t="s">
        <v>268</v>
      </c>
      <c r="L168" s="7" t="s">
        <v>25</v>
      </c>
    </row>
    <row r="169" spans="1:12" ht="36" x14ac:dyDescent="0.3">
      <c r="A169" s="1">
        <v>137</v>
      </c>
      <c r="B169" s="2" t="s">
        <v>261</v>
      </c>
      <c r="C169" s="2" t="s">
        <v>839</v>
      </c>
      <c r="D169" s="3">
        <v>1948</v>
      </c>
      <c r="E169" s="6">
        <v>42003</v>
      </c>
      <c r="F169" s="4">
        <v>544.4</v>
      </c>
      <c r="G169" s="5">
        <v>24</v>
      </c>
      <c r="H169" s="72">
        <v>45291</v>
      </c>
      <c r="I169" s="4">
        <v>370</v>
      </c>
      <c r="J169" s="4">
        <v>2816</v>
      </c>
      <c r="K169" s="1" t="s">
        <v>269</v>
      </c>
      <c r="L169" s="7" t="s">
        <v>25</v>
      </c>
    </row>
    <row r="170" spans="1:12" ht="36" x14ac:dyDescent="0.3">
      <c r="A170" s="1">
        <v>138</v>
      </c>
      <c r="B170" s="2" t="s">
        <v>261</v>
      </c>
      <c r="C170" s="2" t="s">
        <v>840</v>
      </c>
      <c r="D170" s="3">
        <v>1934</v>
      </c>
      <c r="E170" s="6">
        <v>42003</v>
      </c>
      <c r="F170" s="4">
        <v>175.3</v>
      </c>
      <c r="G170" s="5">
        <v>9</v>
      </c>
      <c r="H170" s="72">
        <v>45291</v>
      </c>
      <c r="I170" s="4">
        <v>163.19999999999999</v>
      </c>
      <c r="J170" s="4">
        <v>1237</v>
      </c>
      <c r="K170" s="1" t="s">
        <v>270</v>
      </c>
      <c r="L170" s="7" t="s">
        <v>25</v>
      </c>
    </row>
    <row r="171" spans="1:12" ht="36" x14ac:dyDescent="0.3">
      <c r="A171" s="1">
        <v>139</v>
      </c>
      <c r="B171" s="2" t="s">
        <v>261</v>
      </c>
      <c r="C171" s="2" t="s">
        <v>841</v>
      </c>
      <c r="D171" s="3">
        <v>1970</v>
      </c>
      <c r="E171" s="6">
        <v>42003</v>
      </c>
      <c r="F171" s="4">
        <v>184.1</v>
      </c>
      <c r="G171" s="5">
        <v>9</v>
      </c>
      <c r="H171" s="72">
        <v>45291</v>
      </c>
      <c r="I171" s="4">
        <v>253.5</v>
      </c>
      <c r="J171" s="4">
        <v>3247</v>
      </c>
      <c r="K171" s="1" t="s">
        <v>271</v>
      </c>
      <c r="L171" s="7" t="s">
        <v>25</v>
      </c>
    </row>
    <row r="172" spans="1:12" ht="36" x14ac:dyDescent="0.3">
      <c r="A172" s="1">
        <v>140</v>
      </c>
      <c r="B172" s="2" t="s">
        <v>261</v>
      </c>
      <c r="C172" s="2" t="s">
        <v>842</v>
      </c>
      <c r="D172" s="3">
        <v>1934</v>
      </c>
      <c r="E172" s="6">
        <v>42003</v>
      </c>
      <c r="F172" s="4">
        <v>126.2</v>
      </c>
      <c r="G172" s="5">
        <v>10</v>
      </c>
      <c r="H172" s="72">
        <v>45291</v>
      </c>
      <c r="I172" s="4">
        <v>152.6</v>
      </c>
      <c r="J172" s="4">
        <v>2559</v>
      </c>
      <c r="K172" s="1" t="s">
        <v>272</v>
      </c>
      <c r="L172" s="7" t="s">
        <v>25</v>
      </c>
    </row>
    <row r="173" spans="1:12" ht="36" x14ac:dyDescent="0.3">
      <c r="A173" s="1">
        <v>141</v>
      </c>
      <c r="B173" s="2" t="s">
        <v>261</v>
      </c>
      <c r="C173" s="2" t="s">
        <v>843</v>
      </c>
      <c r="D173" s="3">
        <v>1934</v>
      </c>
      <c r="E173" s="6">
        <v>42003</v>
      </c>
      <c r="F173" s="4">
        <v>183</v>
      </c>
      <c r="G173" s="5">
        <v>13</v>
      </c>
      <c r="H173" s="72">
        <v>45291</v>
      </c>
      <c r="I173" s="4">
        <v>137.1</v>
      </c>
      <c r="J173" s="4">
        <v>8714</v>
      </c>
      <c r="K173" s="1" t="s">
        <v>273</v>
      </c>
      <c r="L173" s="7" t="s">
        <v>25</v>
      </c>
    </row>
    <row r="174" spans="1:12" ht="36" x14ac:dyDescent="0.3">
      <c r="A174" s="1">
        <v>142</v>
      </c>
      <c r="B174" s="2" t="s">
        <v>261</v>
      </c>
      <c r="C174" s="2" t="s">
        <v>844</v>
      </c>
      <c r="D174" s="3">
        <v>1961</v>
      </c>
      <c r="E174" s="6">
        <v>42003</v>
      </c>
      <c r="F174" s="4">
        <v>199.6</v>
      </c>
      <c r="G174" s="5">
        <v>19</v>
      </c>
      <c r="H174" s="72">
        <v>45291</v>
      </c>
      <c r="I174" s="4">
        <v>247.6</v>
      </c>
      <c r="J174" s="4">
        <v>1273</v>
      </c>
      <c r="K174" s="1" t="s">
        <v>274</v>
      </c>
      <c r="L174" s="7" t="s">
        <v>25</v>
      </c>
    </row>
    <row r="175" spans="1:12" ht="18" x14ac:dyDescent="0.3">
      <c r="A175" s="159" t="s">
        <v>613</v>
      </c>
      <c r="B175" s="160"/>
      <c r="C175" s="161"/>
      <c r="D175" s="11" t="s">
        <v>19</v>
      </c>
      <c r="E175" s="7" t="s">
        <v>19</v>
      </c>
      <c r="F175" s="4">
        <f>SUM(F176)</f>
        <v>71.3</v>
      </c>
      <c r="G175" s="5">
        <f>SUM(G176)</f>
        <v>4</v>
      </c>
      <c r="H175" s="71" t="s">
        <v>19</v>
      </c>
      <c r="I175" s="4">
        <f>SUM(I176)</f>
        <v>163.69999999999999</v>
      </c>
      <c r="J175" s="4">
        <f>SUM(J176)</f>
        <v>163.69999999999999</v>
      </c>
      <c r="K175" s="7" t="s">
        <v>19</v>
      </c>
      <c r="L175" s="7" t="s">
        <v>19</v>
      </c>
    </row>
    <row r="176" spans="1:12" ht="18" x14ac:dyDescent="0.3">
      <c r="A176" s="1">
        <v>143</v>
      </c>
      <c r="B176" s="2" t="s">
        <v>275</v>
      </c>
      <c r="C176" s="2" t="s">
        <v>845</v>
      </c>
      <c r="D176" s="3">
        <v>1975</v>
      </c>
      <c r="E176" s="6">
        <v>41108</v>
      </c>
      <c r="F176" s="4">
        <v>71.3</v>
      </c>
      <c r="G176" s="5">
        <v>4</v>
      </c>
      <c r="H176" s="72">
        <v>45291</v>
      </c>
      <c r="I176" s="4">
        <v>163.69999999999999</v>
      </c>
      <c r="J176" s="4">
        <v>163.69999999999999</v>
      </c>
      <c r="K176" s="1"/>
      <c r="L176" s="7" t="s">
        <v>75</v>
      </c>
    </row>
    <row r="177" spans="1:12" ht="18" x14ac:dyDescent="0.3">
      <c r="A177" s="159" t="s">
        <v>276</v>
      </c>
      <c r="B177" s="160"/>
      <c r="C177" s="161"/>
      <c r="D177" s="11" t="s">
        <v>19</v>
      </c>
      <c r="E177" s="7" t="s">
        <v>19</v>
      </c>
      <c r="F177" s="4">
        <f>SUM(F178:F271)</f>
        <v>24072.410000000007</v>
      </c>
      <c r="G177" s="5">
        <f>SUM(G178:G271)</f>
        <v>1114</v>
      </c>
      <c r="H177" s="71" t="s">
        <v>19</v>
      </c>
      <c r="I177" s="4">
        <f>SUM(I178:I271)</f>
        <v>16754.95</v>
      </c>
      <c r="J177" s="4">
        <f>SUM(J178:J271)</f>
        <v>88871.449999999983</v>
      </c>
      <c r="K177" s="7" t="s">
        <v>19</v>
      </c>
      <c r="L177" s="7" t="s">
        <v>19</v>
      </c>
    </row>
    <row r="178" spans="1:12" ht="36" x14ac:dyDescent="0.3">
      <c r="A178" s="1">
        <v>144</v>
      </c>
      <c r="B178" s="2" t="s">
        <v>777</v>
      </c>
      <c r="C178" s="2" t="s">
        <v>277</v>
      </c>
      <c r="D178" s="3">
        <v>1982</v>
      </c>
      <c r="E178" s="6">
        <v>42431</v>
      </c>
      <c r="F178" s="4">
        <v>52.5</v>
      </c>
      <c r="G178" s="5">
        <v>5</v>
      </c>
      <c r="H178" s="72">
        <v>45291</v>
      </c>
      <c r="I178" s="4">
        <v>126</v>
      </c>
      <c r="J178" s="4">
        <v>1526</v>
      </c>
      <c r="K178" s="1" t="s">
        <v>278</v>
      </c>
      <c r="L178" s="7" t="s">
        <v>25</v>
      </c>
    </row>
    <row r="179" spans="1:12" ht="18" x14ac:dyDescent="0.3">
      <c r="A179" s="1">
        <v>145</v>
      </c>
      <c r="B179" s="2" t="s">
        <v>778</v>
      </c>
      <c r="C179" s="2" t="s">
        <v>279</v>
      </c>
      <c r="D179" s="3">
        <v>1982</v>
      </c>
      <c r="E179" s="6">
        <v>41124</v>
      </c>
      <c r="F179" s="4">
        <v>110</v>
      </c>
      <c r="G179" s="5">
        <v>5</v>
      </c>
      <c r="H179" s="72">
        <v>45291</v>
      </c>
      <c r="I179" s="4">
        <v>125</v>
      </c>
      <c r="J179" s="4">
        <v>125</v>
      </c>
      <c r="K179" s="1"/>
      <c r="L179" s="7" t="s">
        <v>75</v>
      </c>
    </row>
    <row r="180" spans="1:12" ht="36" x14ac:dyDescent="0.3">
      <c r="A180" s="1">
        <v>146</v>
      </c>
      <c r="B180" s="2" t="s">
        <v>778</v>
      </c>
      <c r="C180" s="2" t="s">
        <v>903</v>
      </c>
      <c r="D180" s="3">
        <v>1966</v>
      </c>
      <c r="E180" s="6">
        <v>42020</v>
      </c>
      <c r="F180" s="4">
        <v>118.5</v>
      </c>
      <c r="G180" s="5">
        <v>4</v>
      </c>
      <c r="H180" s="72">
        <v>44926</v>
      </c>
      <c r="I180" s="4">
        <v>140</v>
      </c>
      <c r="J180" s="4">
        <v>140</v>
      </c>
      <c r="K180" s="1"/>
      <c r="L180" s="7" t="s">
        <v>75</v>
      </c>
    </row>
    <row r="181" spans="1:12" ht="18" x14ac:dyDescent="0.3">
      <c r="A181" s="1">
        <v>147</v>
      </c>
      <c r="B181" s="2" t="s">
        <v>779</v>
      </c>
      <c r="C181" s="2" t="s">
        <v>280</v>
      </c>
      <c r="D181" s="3">
        <v>1963</v>
      </c>
      <c r="E181" s="6">
        <v>41957</v>
      </c>
      <c r="F181" s="4">
        <v>54</v>
      </c>
      <c r="G181" s="5">
        <v>3</v>
      </c>
      <c r="H181" s="72">
        <v>44196</v>
      </c>
      <c r="I181" s="4">
        <v>267.7</v>
      </c>
      <c r="J181" s="4">
        <v>267.7</v>
      </c>
      <c r="K181" s="1"/>
      <c r="L181" s="7" t="s">
        <v>75</v>
      </c>
    </row>
    <row r="182" spans="1:12" ht="18" x14ac:dyDescent="0.3">
      <c r="A182" s="1">
        <v>148</v>
      </c>
      <c r="B182" s="2" t="s">
        <v>781</v>
      </c>
      <c r="C182" s="2" t="s">
        <v>281</v>
      </c>
      <c r="D182" s="3">
        <v>1958</v>
      </c>
      <c r="E182" s="6">
        <v>42643</v>
      </c>
      <c r="F182" s="4">
        <v>31</v>
      </c>
      <c r="G182" s="5">
        <v>2</v>
      </c>
      <c r="H182" s="72">
        <v>45291</v>
      </c>
      <c r="I182" s="4">
        <v>60.8</v>
      </c>
      <c r="J182" s="4">
        <v>60.8</v>
      </c>
      <c r="K182" s="1"/>
      <c r="L182" s="7" t="s">
        <v>75</v>
      </c>
    </row>
    <row r="183" spans="1:12" ht="18" x14ac:dyDescent="0.3">
      <c r="A183" s="1">
        <v>149</v>
      </c>
      <c r="B183" s="2" t="s">
        <v>780</v>
      </c>
      <c r="C183" s="2" t="s">
        <v>282</v>
      </c>
      <c r="D183" s="3">
        <v>1970</v>
      </c>
      <c r="E183" s="6">
        <v>41417</v>
      </c>
      <c r="F183" s="4">
        <v>117.2</v>
      </c>
      <c r="G183" s="5">
        <v>2</v>
      </c>
      <c r="H183" s="72">
        <v>45291</v>
      </c>
      <c r="I183" s="4">
        <v>140</v>
      </c>
      <c r="J183" s="4">
        <v>140</v>
      </c>
      <c r="K183" s="1"/>
      <c r="L183" s="7" t="s">
        <v>75</v>
      </c>
    </row>
    <row r="184" spans="1:12" ht="18" x14ac:dyDescent="0.3">
      <c r="A184" s="1">
        <v>150</v>
      </c>
      <c r="B184" s="2" t="s">
        <v>782</v>
      </c>
      <c r="C184" s="2" t="s">
        <v>283</v>
      </c>
      <c r="D184" s="3">
        <v>1985</v>
      </c>
      <c r="E184" s="6">
        <v>42314</v>
      </c>
      <c r="F184" s="4">
        <v>114.4</v>
      </c>
      <c r="G184" s="5">
        <v>6</v>
      </c>
      <c r="H184" s="72">
        <v>45291</v>
      </c>
      <c r="I184" s="4">
        <v>137</v>
      </c>
      <c r="J184" s="4">
        <v>137</v>
      </c>
      <c r="K184" s="1"/>
      <c r="L184" s="7" t="s">
        <v>75</v>
      </c>
    </row>
    <row r="185" spans="1:12" ht="18" x14ac:dyDescent="0.3">
      <c r="A185" s="1">
        <v>151</v>
      </c>
      <c r="B185" s="2" t="s">
        <v>782</v>
      </c>
      <c r="C185" s="2" t="s">
        <v>284</v>
      </c>
      <c r="D185" s="3">
        <v>1975</v>
      </c>
      <c r="E185" s="6">
        <v>42314</v>
      </c>
      <c r="F185" s="4">
        <v>55</v>
      </c>
      <c r="G185" s="5">
        <v>1</v>
      </c>
      <c r="H185" s="72">
        <v>45291</v>
      </c>
      <c r="I185" s="4">
        <v>132</v>
      </c>
      <c r="J185" s="4">
        <v>132</v>
      </c>
      <c r="K185" s="1"/>
      <c r="L185" s="7" t="s">
        <v>75</v>
      </c>
    </row>
    <row r="186" spans="1:12" ht="18" x14ac:dyDescent="0.3">
      <c r="A186" s="1">
        <v>152</v>
      </c>
      <c r="B186" s="2" t="s">
        <v>285</v>
      </c>
      <c r="C186" s="2" t="s">
        <v>286</v>
      </c>
      <c r="D186" s="3">
        <v>1975</v>
      </c>
      <c r="E186" s="6">
        <v>41957</v>
      </c>
      <c r="F186" s="4">
        <v>102</v>
      </c>
      <c r="G186" s="5">
        <v>9</v>
      </c>
      <c r="H186" s="72">
        <v>45291</v>
      </c>
      <c r="I186" s="4">
        <v>120</v>
      </c>
      <c r="J186" s="4">
        <v>120</v>
      </c>
      <c r="K186" s="1"/>
      <c r="L186" s="7" t="s">
        <v>75</v>
      </c>
    </row>
    <row r="187" spans="1:12" ht="18" x14ac:dyDescent="0.3">
      <c r="A187" s="1">
        <v>153</v>
      </c>
      <c r="B187" s="2" t="s">
        <v>783</v>
      </c>
      <c r="C187" s="2" t="s">
        <v>287</v>
      </c>
      <c r="D187" s="3">
        <v>1980</v>
      </c>
      <c r="E187" s="6">
        <v>41956</v>
      </c>
      <c r="F187" s="4">
        <v>123.8</v>
      </c>
      <c r="G187" s="5">
        <v>5</v>
      </c>
      <c r="H187" s="72">
        <v>45291</v>
      </c>
      <c r="I187" s="4">
        <v>145.19999999999999</v>
      </c>
      <c r="J187" s="4">
        <v>145.19999999999999</v>
      </c>
      <c r="K187" s="1"/>
      <c r="L187" s="7" t="s">
        <v>75</v>
      </c>
    </row>
    <row r="188" spans="1:12" ht="18" x14ac:dyDescent="0.3">
      <c r="A188" s="1">
        <v>154</v>
      </c>
      <c r="B188" s="2" t="s">
        <v>784</v>
      </c>
      <c r="C188" s="2" t="s">
        <v>288</v>
      </c>
      <c r="D188" s="3">
        <v>1975</v>
      </c>
      <c r="E188" s="6">
        <v>42674</v>
      </c>
      <c r="F188" s="4">
        <v>467.1</v>
      </c>
      <c r="G188" s="5">
        <v>26</v>
      </c>
      <c r="H188" s="72">
        <v>45291</v>
      </c>
      <c r="I188" s="4">
        <v>395.55</v>
      </c>
      <c r="J188" s="4">
        <v>395.55</v>
      </c>
      <c r="K188" s="1"/>
      <c r="L188" s="7" t="s">
        <v>75</v>
      </c>
    </row>
    <row r="189" spans="1:12" ht="18" x14ac:dyDescent="0.3">
      <c r="A189" s="1">
        <v>155</v>
      </c>
      <c r="B189" s="2" t="s">
        <v>784</v>
      </c>
      <c r="C189" s="2" t="s">
        <v>289</v>
      </c>
      <c r="D189" s="3">
        <v>1981</v>
      </c>
      <c r="E189" s="6">
        <v>42674</v>
      </c>
      <c r="F189" s="4">
        <v>525.5</v>
      </c>
      <c r="G189" s="5">
        <v>26</v>
      </c>
      <c r="H189" s="72">
        <v>45291</v>
      </c>
      <c r="I189" s="4">
        <v>443.9</v>
      </c>
      <c r="J189" s="4">
        <v>443.9</v>
      </c>
      <c r="K189" s="1"/>
      <c r="L189" s="7" t="s">
        <v>75</v>
      </c>
    </row>
    <row r="190" spans="1:12" ht="18" x14ac:dyDescent="0.3">
      <c r="A190" s="1">
        <v>156</v>
      </c>
      <c r="B190" s="2" t="s">
        <v>785</v>
      </c>
      <c r="C190" s="2" t="s">
        <v>290</v>
      </c>
      <c r="D190" s="3">
        <v>1964</v>
      </c>
      <c r="E190" s="6">
        <v>41386</v>
      </c>
      <c r="F190" s="4">
        <v>139.69999999999999</v>
      </c>
      <c r="G190" s="5">
        <v>8</v>
      </c>
      <c r="H190" s="72">
        <v>45291</v>
      </c>
      <c r="I190" s="4">
        <v>177.6</v>
      </c>
      <c r="J190" s="4">
        <v>177.6</v>
      </c>
      <c r="K190" s="1"/>
      <c r="L190" s="7" t="s">
        <v>75</v>
      </c>
    </row>
    <row r="191" spans="1:12" ht="18" x14ac:dyDescent="0.3">
      <c r="A191" s="1">
        <v>157</v>
      </c>
      <c r="B191" s="2" t="s">
        <v>785</v>
      </c>
      <c r="C191" s="2" t="s">
        <v>291</v>
      </c>
      <c r="D191" s="3">
        <v>1956</v>
      </c>
      <c r="E191" s="6">
        <v>42394</v>
      </c>
      <c r="F191" s="4">
        <v>30.5</v>
      </c>
      <c r="G191" s="5">
        <v>2</v>
      </c>
      <c r="H191" s="72">
        <v>45291</v>
      </c>
      <c r="I191" s="4">
        <v>57.7</v>
      </c>
      <c r="J191" s="4">
        <v>57.7</v>
      </c>
      <c r="K191" s="1"/>
      <c r="L191" s="7" t="s">
        <v>75</v>
      </c>
    </row>
    <row r="192" spans="1:12" ht="36" x14ac:dyDescent="0.3">
      <c r="A192" s="1">
        <v>158</v>
      </c>
      <c r="B192" s="2" t="s">
        <v>785</v>
      </c>
      <c r="C192" s="2" t="s">
        <v>786</v>
      </c>
      <c r="D192" s="3">
        <v>1964</v>
      </c>
      <c r="E192" s="6">
        <v>41866</v>
      </c>
      <c r="F192" s="4">
        <v>181.4</v>
      </c>
      <c r="G192" s="5">
        <v>12</v>
      </c>
      <c r="H192" s="72">
        <v>45291</v>
      </c>
      <c r="I192" s="4">
        <v>180.8</v>
      </c>
      <c r="J192" s="4">
        <v>180.8</v>
      </c>
      <c r="K192" s="1"/>
      <c r="L192" s="7" t="s">
        <v>75</v>
      </c>
    </row>
    <row r="193" spans="1:12" ht="36" x14ac:dyDescent="0.3">
      <c r="A193" s="1">
        <v>159</v>
      </c>
      <c r="B193" s="2" t="s">
        <v>292</v>
      </c>
      <c r="C193" s="2" t="s">
        <v>293</v>
      </c>
      <c r="D193" s="3">
        <v>1955</v>
      </c>
      <c r="E193" s="6">
        <v>42430</v>
      </c>
      <c r="F193" s="4">
        <v>423</v>
      </c>
      <c r="G193" s="5">
        <v>23</v>
      </c>
      <c r="H193" s="72">
        <v>45291</v>
      </c>
      <c r="I193" s="4">
        <v>212.2</v>
      </c>
      <c r="J193" s="4">
        <v>1234</v>
      </c>
      <c r="K193" s="1" t="s">
        <v>294</v>
      </c>
      <c r="L193" s="7" t="s">
        <v>25</v>
      </c>
    </row>
    <row r="194" spans="1:12" ht="36" x14ac:dyDescent="0.3">
      <c r="A194" s="1">
        <v>160</v>
      </c>
      <c r="B194" s="2" t="s">
        <v>292</v>
      </c>
      <c r="C194" s="2" t="s">
        <v>295</v>
      </c>
      <c r="D194" s="3">
        <v>1955</v>
      </c>
      <c r="E194" s="6">
        <v>42369</v>
      </c>
      <c r="F194" s="4">
        <v>422.6</v>
      </c>
      <c r="G194" s="5">
        <v>20</v>
      </c>
      <c r="H194" s="72">
        <v>45291</v>
      </c>
      <c r="I194" s="4">
        <v>210.2</v>
      </c>
      <c r="J194" s="4">
        <v>1093</v>
      </c>
      <c r="K194" s="1" t="s">
        <v>296</v>
      </c>
      <c r="L194" s="7" t="s">
        <v>25</v>
      </c>
    </row>
    <row r="195" spans="1:12" ht="36" x14ac:dyDescent="0.3">
      <c r="A195" s="1">
        <v>161</v>
      </c>
      <c r="B195" s="2" t="s">
        <v>292</v>
      </c>
      <c r="C195" s="2" t="s">
        <v>297</v>
      </c>
      <c r="D195" s="3">
        <v>1960</v>
      </c>
      <c r="E195" s="6">
        <v>42272</v>
      </c>
      <c r="F195" s="4">
        <v>424.2</v>
      </c>
      <c r="G195" s="5">
        <v>22</v>
      </c>
      <c r="H195" s="72">
        <v>45291</v>
      </c>
      <c r="I195" s="4">
        <v>211.8</v>
      </c>
      <c r="J195" s="4">
        <v>1461</v>
      </c>
      <c r="K195" s="1" t="s">
        <v>298</v>
      </c>
      <c r="L195" s="7" t="s">
        <v>25</v>
      </c>
    </row>
    <row r="196" spans="1:12" ht="36" x14ac:dyDescent="0.3">
      <c r="A196" s="1">
        <v>162</v>
      </c>
      <c r="B196" s="2" t="s">
        <v>292</v>
      </c>
      <c r="C196" s="2" t="s">
        <v>299</v>
      </c>
      <c r="D196" s="3">
        <v>1951</v>
      </c>
      <c r="E196" s="6">
        <v>42647</v>
      </c>
      <c r="F196" s="4">
        <v>402.2</v>
      </c>
      <c r="G196" s="5">
        <v>10</v>
      </c>
      <c r="H196" s="72">
        <v>45291</v>
      </c>
      <c r="I196" s="4">
        <v>201.4</v>
      </c>
      <c r="J196" s="4">
        <v>1468</v>
      </c>
      <c r="K196" s="1" t="s">
        <v>300</v>
      </c>
      <c r="L196" s="7" t="s">
        <v>25</v>
      </c>
    </row>
    <row r="197" spans="1:12" ht="36" x14ac:dyDescent="0.3">
      <c r="A197" s="1">
        <v>163</v>
      </c>
      <c r="B197" s="2" t="s">
        <v>292</v>
      </c>
      <c r="C197" s="2" t="s">
        <v>301</v>
      </c>
      <c r="D197" s="3">
        <v>1955</v>
      </c>
      <c r="E197" s="6">
        <v>42583</v>
      </c>
      <c r="F197" s="4">
        <v>427.6</v>
      </c>
      <c r="G197" s="5">
        <v>23</v>
      </c>
      <c r="H197" s="72">
        <v>45291</v>
      </c>
      <c r="I197" s="4">
        <v>204.8</v>
      </c>
      <c r="J197" s="4">
        <v>1680</v>
      </c>
      <c r="K197" s="1" t="s">
        <v>302</v>
      </c>
      <c r="L197" s="7" t="s">
        <v>25</v>
      </c>
    </row>
    <row r="198" spans="1:12" ht="36" x14ac:dyDescent="0.3">
      <c r="A198" s="1">
        <v>164</v>
      </c>
      <c r="B198" s="2" t="s">
        <v>292</v>
      </c>
      <c r="C198" s="2" t="s">
        <v>303</v>
      </c>
      <c r="D198" s="3">
        <v>1954</v>
      </c>
      <c r="E198" s="6">
        <v>42513</v>
      </c>
      <c r="F198" s="4">
        <v>428.6</v>
      </c>
      <c r="G198" s="5">
        <v>29</v>
      </c>
      <c r="H198" s="72">
        <v>45291</v>
      </c>
      <c r="I198" s="4">
        <v>214.4</v>
      </c>
      <c r="J198" s="4">
        <v>937</v>
      </c>
      <c r="K198" s="1" t="s">
        <v>304</v>
      </c>
      <c r="L198" s="7" t="s">
        <v>25</v>
      </c>
    </row>
    <row r="199" spans="1:12" ht="36" x14ac:dyDescent="0.3">
      <c r="A199" s="1">
        <v>165</v>
      </c>
      <c r="B199" s="2" t="s">
        <v>292</v>
      </c>
      <c r="C199" s="2" t="s">
        <v>305</v>
      </c>
      <c r="D199" s="3">
        <v>1954</v>
      </c>
      <c r="E199" s="6">
        <v>42513</v>
      </c>
      <c r="F199" s="4">
        <v>425.3</v>
      </c>
      <c r="G199" s="5">
        <v>21</v>
      </c>
      <c r="H199" s="72">
        <v>45291</v>
      </c>
      <c r="I199" s="4">
        <v>212.8</v>
      </c>
      <c r="J199" s="4">
        <v>1290</v>
      </c>
      <c r="K199" s="1" t="s">
        <v>306</v>
      </c>
      <c r="L199" s="7" t="s">
        <v>25</v>
      </c>
    </row>
    <row r="200" spans="1:12" ht="36" x14ac:dyDescent="0.3">
      <c r="A200" s="1">
        <v>166</v>
      </c>
      <c r="B200" s="2" t="s">
        <v>292</v>
      </c>
      <c r="C200" s="2" t="s">
        <v>307</v>
      </c>
      <c r="D200" s="3">
        <v>1954</v>
      </c>
      <c r="E200" s="6">
        <v>42089</v>
      </c>
      <c r="F200" s="4">
        <v>427.7</v>
      </c>
      <c r="G200" s="5">
        <v>27</v>
      </c>
      <c r="H200" s="72">
        <v>45291</v>
      </c>
      <c r="I200" s="4">
        <v>213.6</v>
      </c>
      <c r="J200" s="4">
        <v>925</v>
      </c>
      <c r="K200" s="1" t="s">
        <v>308</v>
      </c>
      <c r="L200" s="7" t="s">
        <v>25</v>
      </c>
    </row>
    <row r="201" spans="1:12" ht="36" x14ac:dyDescent="0.3">
      <c r="A201" s="1">
        <v>167</v>
      </c>
      <c r="B201" s="2" t="s">
        <v>292</v>
      </c>
      <c r="C201" s="2" t="s">
        <v>309</v>
      </c>
      <c r="D201" s="3">
        <v>1954</v>
      </c>
      <c r="E201" s="6">
        <v>41956</v>
      </c>
      <c r="F201" s="4">
        <v>105.6</v>
      </c>
      <c r="G201" s="5">
        <v>6</v>
      </c>
      <c r="H201" s="72">
        <v>44196</v>
      </c>
      <c r="I201" s="4">
        <v>105.6</v>
      </c>
      <c r="J201" s="4">
        <v>1285</v>
      </c>
      <c r="K201" s="1" t="s">
        <v>310</v>
      </c>
      <c r="L201" s="7" t="s">
        <v>25</v>
      </c>
    </row>
    <row r="202" spans="1:12" ht="36" x14ac:dyDescent="0.3">
      <c r="A202" s="1">
        <v>168</v>
      </c>
      <c r="B202" s="2" t="s">
        <v>292</v>
      </c>
      <c r="C202" s="2" t="s">
        <v>311</v>
      </c>
      <c r="D202" s="3">
        <v>1955</v>
      </c>
      <c r="E202" s="6">
        <v>42430</v>
      </c>
      <c r="F202" s="4">
        <v>425.7</v>
      </c>
      <c r="G202" s="5">
        <v>18</v>
      </c>
      <c r="H202" s="72">
        <v>45291</v>
      </c>
      <c r="I202" s="4">
        <v>213.3</v>
      </c>
      <c r="J202" s="4">
        <v>2130</v>
      </c>
      <c r="K202" s="1" t="s">
        <v>312</v>
      </c>
      <c r="L202" s="7" t="s">
        <v>25</v>
      </c>
    </row>
    <row r="203" spans="1:12" ht="36" x14ac:dyDescent="0.3">
      <c r="A203" s="1">
        <v>169</v>
      </c>
      <c r="B203" s="2" t="s">
        <v>292</v>
      </c>
      <c r="C203" s="2" t="s">
        <v>313</v>
      </c>
      <c r="D203" s="3">
        <v>1954</v>
      </c>
      <c r="E203" s="6">
        <v>42430</v>
      </c>
      <c r="F203" s="4">
        <v>419.2</v>
      </c>
      <c r="G203" s="5">
        <v>29</v>
      </c>
      <c r="H203" s="72">
        <v>45291</v>
      </c>
      <c r="I203" s="4">
        <v>208.8</v>
      </c>
      <c r="J203" s="4">
        <v>874</v>
      </c>
      <c r="K203" s="1" t="s">
        <v>314</v>
      </c>
      <c r="L203" s="7" t="s">
        <v>25</v>
      </c>
    </row>
    <row r="204" spans="1:12" ht="36" x14ac:dyDescent="0.3">
      <c r="A204" s="1">
        <v>170</v>
      </c>
      <c r="B204" s="2" t="s">
        <v>292</v>
      </c>
      <c r="C204" s="2" t="s">
        <v>315</v>
      </c>
      <c r="D204" s="3">
        <v>1958</v>
      </c>
      <c r="E204" s="6">
        <v>42285</v>
      </c>
      <c r="F204" s="4">
        <v>422.7</v>
      </c>
      <c r="G204" s="5">
        <v>18</v>
      </c>
      <c r="H204" s="72">
        <v>45291</v>
      </c>
      <c r="I204" s="4">
        <v>211.3</v>
      </c>
      <c r="J204" s="4">
        <v>1766</v>
      </c>
      <c r="K204" s="1" t="s">
        <v>316</v>
      </c>
      <c r="L204" s="7" t="s">
        <v>25</v>
      </c>
    </row>
    <row r="205" spans="1:12" ht="36" x14ac:dyDescent="0.3">
      <c r="A205" s="1">
        <v>171</v>
      </c>
      <c r="B205" s="2" t="s">
        <v>292</v>
      </c>
      <c r="C205" s="2" t="s">
        <v>317</v>
      </c>
      <c r="D205" s="3">
        <v>1958</v>
      </c>
      <c r="E205" s="6">
        <v>41963</v>
      </c>
      <c r="F205" s="4">
        <v>417.4</v>
      </c>
      <c r="G205" s="5">
        <v>14</v>
      </c>
      <c r="H205" s="72">
        <v>44926</v>
      </c>
      <c r="I205" s="4">
        <v>218</v>
      </c>
      <c r="J205" s="4">
        <v>1760</v>
      </c>
      <c r="K205" s="1" t="s">
        <v>318</v>
      </c>
      <c r="L205" s="7" t="s">
        <v>25</v>
      </c>
    </row>
    <row r="206" spans="1:12" ht="36" x14ac:dyDescent="0.3">
      <c r="A206" s="1">
        <v>172</v>
      </c>
      <c r="B206" s="2" t="s">
        <v>292</v>
      </c>
      <c r="C206" s="2" t="s">
        <v>319</v>
      </c>
      <c r="D206" s="3">
        <v>1954</v>
      </c>
      <c r="E206" s="6">
        <v>42089</v>
      </c>
      <c r="F206" s="4">
        <v>380.8</v>
      </c>
      <c r="G206" s="5">
        <v>25</v>
      </c>
      <c r="H206" s="72">
        <v>45291</v>
      </c>
      <c r="I206" s="4">
        <v>234.5</v>
      </c>
      <c r="J206" s="4">
        <v>1036</v>
      </c>
      <c r="K206" s="1" t="s">
        <v>320</v>
      </c>
      <c r="L206" s="7" t="s">
        <v>25</v>
      </c>
    </row>
    <row r="207" spans="1:12" ht="36" x14ac:dyDescent="0.3">
      <c r="A207" s="1">
        <v>173</v>
      </c>
      <c r="B207" s="2" t="s">
        <v>292</v>
      </c>
      <c r="C207" s="2" t="s">
        <v>321</v>
      </c>
      <c r="D207" s="3">
        <v>1951</v>
      </c>
      <c r="E207" s="6">
        <v>41967</v>
      </c>
      <c r="F207" s="4">
        <v>389</v>
      </c>
      <c r="G207" s="5">
        <v>20</v>
      </c>
      <c r="H207" s="72">
        <v>45291</v>
      </c>
      <c r="I207" s="4">
        <v>258</v>
      </c>
      <c r="J207" s="4">
        <v>1197</v>
      </c>
      <c r="K207" s="1" t="s">
        <v>322</v>
      </c>
      <c r="L207" s="7" t="s">
        <v>25</v>
      </c>
    </row>
    <row r="208" spans="1:12" ht="36" x14ac:dyDescent="0.3">
      <c r="A208" s="1">
        <v>174</v>
      </c>
      <c r="B208" s="2" t="s">
        <v>292</v>
      </c>
      <c r="C208" s="2" t="s">
        <v>323</v>
      </c>
      <c r="D208" s="3">
        <v>1950</v>
      </c>
      <c r="E208" s="6">
        <v>41926</v>
      </c>
      <c r="F208" s="4">
        <v>389.9</v>
      </c>
      <c r="G208" s="5">
        <v>17</v>
      </c>
      <c r="H208" s="72">
        <v>45291</v>
      </c>
      <c r="I208" s="4">
        <v>258</v>
      </c>
      <c r="J208" s="4">
        <v>1003</v>
      </c>
      <c r="K208" s="1" t="s">
        <v>324</v>
      </c>
      <c r="L208" s="7" t="s">
        <v>25</v>
      </c>
    </row>
    <row r="209" spans="1:12" ht="36" x14ac:dyDescent="0.3">
      <c r="A209" s="1">
        <v>175</v>
      </c>
      <c r="B209" s="2" t="s">
        <v>292</v>
      </c>
      <c r="C209" s="2" t="s">
        <v>325</v>
      </c>
      <c r="D209" s="3">
        <v>1951</v>
      </c>
      <c r="E209" s="6">
        <v>42369</v>
      </c>
      <c r="F209" s="4">
        <v>389.6</v>
      </c>
      <c r="G209" s="5">
        <v>15</v>
      </c>
      <c r="H209" s="72">
        <v>45291</v>
      </c>
      <c r="I209" s="4">
        <v>196.6</v>
      </c>
      <c r="J209" s="4">
        <v>1498</v>
      </c>
      <c r="K209" s="1" t="s">
        <v>326</v>
      </c>
      <c r="L209" s="7" t="s">
        <v>25</v>
      </c>
    </row>
    <row r="210" spans="1:12" ht="36" x14ac:dyDescent="0.3">
      <c r="A210" s="1">
        <v>176</v>
      </c>
      <c r="B210" s="2" t="s">
        <v>292</v>
      </c>
      <c r="C210" s="2" t="s">
        <v>327</v>
      </c>
      <c r="D210" s="3">
        <v>1951</v>
      </c>
      <c r="E210" s="6">
        <v>42513</v>
      </c>
      <c r="F210" s="4">
        <v>334.2</v>
      </c>
      <c r="G210" s="5">
        <v>14</v>
      </c>
      <c r="H210" s="72">
        <v>45291</v>
      </c>
      <c r="I210" s="4">
        <v>193.8</v>
      </c>
      <c r="J210" s="4">
        <v>1432</v>
      </c>
      <c r="K210" s="1" t="s">
        <v>328</v>
      </c>
      <c r="L210" s="7" t="s">
        <v>25</v>
      </c>
    </row>
    <row r="211" spans="1:12" ht="36" x14ac:dyDescent="0.3">
      <c r="A211" s="1">
        <v>177</v>
      </c>
      <c r="B211" s="2" t="s">
        <v>292</v>
      </c>
      <c r="C211" s="2" t="s">
        <v>329</v>
      </c>
      <c r="D211" s="3">
        <v>1951</v>
      </c>
      <c r="E211" s="6">
        <v>42285</v>
      </c>
      <c r="F211" s="4">
        <v>387.5</v>
      </c>
      <c r="G211" s="5">
        <v>15</v>
      </c>
      <c r="H211" s="72">
        <v>45291</v>
      </c>
      <c r="I211" s="4">
        <v>195</v>
      </c>
      <c r="J211" s="4">
        <v>1229</v>
      </c>
      <c r="K211" s="1" t="s">
        <v>330</v>
      </c>
      <c r="L211" s="7" t="s">
        <v>25</v>
      </c>
    </row>
    <row r="212" spans="1:12" ht="36" x14ac:dyDescent="0.3">
      <c r="A212" s="1">
        <v>178</v>
      </c>
      <c r="B212" s="2" t="s">
        <v>292</v>
      </c>
      <c r="C212" s="2" t="s">
        <v>331</v>
      </c>
      <c r="D212" s="3">
        <v>1951</v>
      </c>
      <c r="E212" s="6">
        <v>42369</v>
      </c>
      <c r="F212" s="4">
        <v>336</v>
      </c>
      <c r="G212" s="5">
        <v>17</v>
      </c>
      <c r="H212" s="72">
        <v>45291</v>
      </c>
      <c r="I212" s="4">
        <v>258</v>
      </c>
      <c r="J212" s="4">
        <v>850</v>
      </c>
      <c r="K212" s="1" t="s">
        <v>332</v>
      </c>
      <c r="L212" s="7" t="s">
        <v>25</v>
      </c>
    </row>
    <row r="213" spans="1:12" ht="36" x14ac:dyDescent="0.3">
      <c r="A213" s="1">
        <v>179</v>
      </c>
      <c r="B213" s="2" t="s">
        <v>292</v>
      </c>
      <c r="C213" s="2" t="s">
        <v>333</v>
      </c>
      <c r="D213" s="3">
        <v>1951</v>
      </c>
      <c r="E213" s="6">
        <v>42513</v>
      </c>
      <c r="F213" s="4">
        <v>398.5</v>
      </c>
      <c r="G213" s="5">
        <v>26</v>
      </c>
      <c r="H213" s="72">
        <v>44926</v>
      </c>
      <c r="I213" s="4">
        <v>198.6</v>
      </c>
      <c r="J213" s="4">
        <v>2266</v>
      </c>
      <c r="K213" s="1" t="s">
        <v>334</v>
      </c>
      <c r="L213" s="7" t="s">
        <v>25</v>
      </c>
    </row>
    <row r="214" spans="1:12" ht="36" x14ac:dyDescent="0.3">
      <c r="A214" s="1">
        <v>180</v>
      </c>
      <c r="B214" s="2" t="s">
        <v>292</v>
      </c>
      <c r="C214" s="2" t="s">
        <v>335</v>
      </c>
      <c r="D214" s="3">
        <v>1951</v>
      </c>
      <c r="E214" s="6">
        <v>42513</v>
      </c>
      <c r="F214" s="4">
        <v>394.4</v>
      </c>
      <c r="G214" s="5">
        <v>17</v>
      </c>
      <c r="H214" s="72">
        <v>44926</v>
      </c>
      <c r="I214" s="4">
        <v>197.1</v>
      </c>
      <c r="J214" s="4">
        <v>2210</v>
      </c>
      <c r="K214" s="1" t="s">
        <v>336</v>
      </c>
      <c r="L214" s="7" t="s">
        <v>25</v>
      </c>
    </row>
    <row r="215" spans="1:12" ht="36" x14ac:dyDescent="0.3">
      <c r="A215" s="1">
        <v>181</v>
      </c>
      <c r="B215" s="2" t="s">
        <v>292</v>
      </c>
      <c r="C215" s="2" t="s">
        <v>337</v>
      </c>
      <c r="D215" s="3">
        <v>1951</v>
      </c>
      <c r="E215" s="6">
        <v>42513</v>
      </c>
      <c r="F215" s="4">
        <v>398.2</v>
      </c>
      <c r="G215" s="5">
        <v>21</v>
      </c>
      <c r="H215" s="72">
        <v>45291</v>
      </c>
      <c r="I215" s="4">
        <v>200.2</v>
      </c>
      <c r="J215" s="4">
        <v>1582</v>
      </c>
      <c r="K215" s="1" t="s">
        <v>338</v>
      </c>
      <c r="L215" s="7" t="s">
        <v>25</v>
      </c>
    </row>
    <row r="216" spans="1:12" ht="36" x14ac:dyDescent="0.3">
      <c r="A216" s="1">
        <v>182</v>
      </c>
      <c r="B216" s="2" t="s">
        <v>292</v>
      </c>
      <c r="C216" s="2" t="s">
        <v>339</v>
      </c>
      <c r="D216" s="3">
        <v>1951</v>
      </c>
      <c r="E216" s="6">
        <v>42097</v>
      </c>
      <c r="F216" s="4">
        <v>400.1</v>
      </c>
      <c r="G216" s="5">
        <v>13</v>
      </c>
      <c r="H216" s="72">
        <v>45291</v>
      </c>
      <c r="I216" s="4">
        <v>199.5</v>
      </c>
      <c r="J216" s="4">
        <v>1615</v>
      </c>
      <c r="K216" s="1" t="s">
        <v>340</v>
      </c>
      <c r="L216" s="7" t="s">
        <v>25</v>
      </c>
    </row>
    <row r="217" spans="1:12" ht="36" x14ac:dyDescent="0.3">
      <c r="A217" s="1">
        <v>183</v>
      </c>
      <c r="B217" s="2" t="s">
        <v>292</v>
      </c>
      <c r="C217" s="2" t="s">
        <v>341</v>
      </c>
      <c r="D217" s="3">
        <v>1951</v>
      </c>
      <c r="E217" s="6">
        <v>42285</v>
      </c>
      <c r="F217" s="4">
        <v>372.5</v>
      </c>
      <c r="G217" s="5">
        <v>14</v>
      </c>
      <c r="H217" s="72">
        <v>45291</v>
      </c>
      <c r="I217" s="4">
        <v>187.3</v>
      </c>
      <c r="J217" s="4">
        <v>1266</v>
      </c>
      <c r="K217" s="1" t="s">
        <v>342</v>
      </c>
      <c r="L217" s="7" t="s">
        <v>25</v>
      </c>
    </row>
    <row r="218" spans="1:12" ht="36" x14ac:dyDescent="0.3">
      <c r="A218" s="1">
        <v>184</v>
      </c>
      <c r="B218" s="2" t="s">
        <v>292</v>
      </c>
      <c r="C218" s="2" t="s">
        <v>343</v>
      </c>
      <c r="D218" s="3">
        <v>1953</v>
      </c>
      <c r="E218" s="6">
        <v>42583</v>
      </c>
      <c r="F218" s="4">
        <v>398.7</v>
      </c>
      <c r="G218" s="5">
        <v>16</v>
      </c>
      <c r="H218" s="72">
        <v>45291</v>
      </c>
      <c r="I218" s="4">
        <v>197.3</v>
      </c>
      <c r="J218" s="4">
        <v>1383</v>
      </c>
      <c r="K218" s="1" t="s">
        <v>344</v>
      </c>
      <c r="L218" s="7" t="s">
        <v>25</v>
      </c>
    </row>
    <row r="219" spans="1:12" ht="36" x14ac:dyDescent="0.3">
      <c r="A219" s="1">
        <v>185</v>
      </c>
      <c r="B219" s="2" t="s">
        <v>292</v>
      </c>
      <c r="C219" s="2" t="s">
        <v>345</v>
      </c>
      <c r="D219" s="3">
        <v>1949</v>
      </c>
      <c r="E219" s="6">
        <v>42285</v>
      </c>
      <c r="F219" s="4">
        <v>384.7</v>
      </c>
      <c r="G219" s="5">
        <v>17</v>
      </c>
      <c r="H219" s="72">
        <v>44926</v>
      </c>
      <c r="I219" s="4">
        <v>193.5</v>
      </c>
      <c r="J219" s="4">
        <v>1959</v>
      </c>
      <c r="K219" s="1" t="s">
        <v>346</v>
      </c>
      <c r="L219" s="7" t="s">
        <v>25</v>
      </c>
    </row>
    <row r="220" spans="1:12" ht="36" x14ac:dyDescent="0.3">
      <c r="A220" s="1">
        <v>186</v>
      </c>
      <c r="B220" s="2" t="s">
        <v>292</v>
      </c>
      <c r="C220" s="2" t="s">
        <v>347</v>
      </c>
      <c r="D220" s="3">
        <v>1954</v>
      </c>
      <c r="E220" s="6">
        <v>42430</v>
      </c>
      <c r="F220" s="4">
        <v>616.6</v>
      </c>
      <c r="G220" s="5">
        <v>26</v>
      </c>
      <c r="H220" s="72">
        <v>45291</v>
      </c>
      <c r="I220" s="4">
        <v>309.8</v>
      </c>
      <c r="J220" s="4">
        <v>1390</v>
      </c>
      <c r="K220" s="1" t="s">
        <v>348</v>
      </c>
      <c r="L220" s="7" t="s">
        <v>25</v>
      </c>
    </row>
    <row r="221" spans="1:12" ht="18" x14ac:dyDescent="0.3">
      <c r="A221" s="1">
        <v>187</v>
      </c>
      <c r="B221" s="2" t="s">
        <v>292</v>
      </c>
      <c r="C221" s="2" t="s">
        <v>349</v>
      </c>
      <c r="D221" s="3">
        <v>1951</v>
      </c>
      <c r="E221" s="6">
        <v>42369</v>
      </c>
      <c r="F221" s="4">
        <v>105</v>
      </c>
      <c r="G221" s="5">
        <v>2</v>
      </c>
      <c r="H221" s="72">
        <v>45291</v>
      </c>
      <c r="I221" s="4">
        <v>121.6</v>
      </c>
      <c r="J221" s="4">
        <v>121.6</v>
      </c>
      <c r="K221" s="1" t="s">
        <v>350</v>
      </c>
      <c r="L221" s="7" t="s">
        <v>75</v>
      </c>
    </row>
    <row r="222" spans="1:12" ht="36" x14ac:dyDescent="0.3">
      <c r="A222" s="1">
        <v>188</v>
      </c>
      <c r="B222" s="2" t="s">
        <v>292</v>
      </c>
      <c r="C222" s="2" t="s">
        <v>351</v>
      </c>
      <c r="D222" s="3">
        <v>1951</v>
      </c>
      <c r="E222" s="6">
        <v>42285</v>
      </c>
      <c r="F222" s="4">
        <v>337.9</v>
      </c>
      <c r="G222" s="5">
        <v>21</v>
      </c>
      <c r="H222" s="72">
        <v>45291</v>
      </c>
      <c r="I222" s="4">
        <v>292.39999999999998</v>
      </c>
      <c r="J222" s="4">
        <v>1832</v>
      </c>
      <c r="K222" s="1" t="s">
        <v>352</v>
      </c>
      <c r="L222" s="7" t="s">
        <v>25</v>
      </c>
    </row>
    <row r="223" spans="1:12" ht="36" x14ac:dyDescent="0.3">
      <c r="A223" s="1">
        <v>189</v>
      </c>
      <c r="B223" s="2" t="s">
        <v>292</v>
      </c>
      <c r="C223" s="2" t="s">
        <v>353</v>
      </c>
      <c r="D223" s="3">
        <v>1951</v>
      </c>
      <c r="E223" s="6">
        <v>42285</v>
      </c>
      <c r="F223" s="4">
        <v>51.4</v>
      </c>
      <c r="G223" s="5">
        <v>2</v>
      </c>
      <c r="H223" s="72">
        <v>45291</v>
      </c>
      <c r="I223" s="4">
        <v>121.6</v>
      </c>
      <c r="J223" s="4">
        <v>1412</v>
      </c>
      <c r="K223" s="1" t="s">
        <v>354</v>
      </c>
      <c r="L223" s="7" t="s">
        <v>25</v>
      </c>
    </row>
    <row r="224" spans="1:12" ht="36" x14ac:dyDescent="0.3">
      <c r="A224" s="1">
        <v>190</v>
      </c>
      <c r="B224" s="2" t="s">
        <v>292</v>
      </c>
      <c r="C224" s="2" t="s">
        <v>355</v>
      </c>
      <c r="D224" s="3">
        <v>1958</v>
      </c>
      <c r="E224" s="6">
        <v>41949</v>
      </c>
      <c r="F224" s="4">
        <v>324.2</v>
      </c>
      <c r="G224" s="5">
        <v>10</v>
      </c>
      <c r="H224" s="72">
        <v>45291</v>
      </c>
      <c r="I224" s="4">
        <v>266.7</v>
      </c>
      <c r="J224" s="4">
        <v>2762</v>
      </c>
      <c r="K224" s="1" t="s">
        <v>356</v>
      </c>
      <c r="L224" s="7" t="s">
        <v>25</v>
      </c>
    </row>
    <row r="225" spans="1:12" ht="36" x14ac:dyDescent="0.3">
      <c r="A225" s="1">
        <v>191</v>
      </c>
      <c r="B225" s="2" t="s">
        <v>292</v>
      </c>
      <c r="C225" s="2" t="s">
        <v>357</v>
      </c>
      <c r="D225" s="3">
        <v>1961</v>
      </c>
      <c r="E225" s="6">
        <v>41949</v>
      </c>
      <c r="F225" s="4">
        <v>374.8</v>
      </c>
      <c r="G225" s="5">
        <v>13</v>
      </c>
      <c r="H225" s="72">
        <v>45291</v>
      </c>
      <c r="I225" s="4">
        <v>287</v>
      </c>
      <c r="J225" s="4">
        <v>1590</v>
      </c>
      <c r="K225" s="1" t="s">
        <v>358</v>
      </c>
      <c r="L225" s="7" t="s">
        <v>25</v>
      </c>
    </row>
    <row r="226" spans="1:12" ht="44.25" customHeight="1" x14ac:dyDescent="0.3">
      <c r="A226" s="1">
        <v>192</v>
      </c>
      <c r="B226" s="2" t="s">
        <v>292</v>
      </c>
      <c r="C226" s="2" t="s">
        <v>904</v>
      </c>
      <c r="D226" s="3">
        <v>1951</v>
      </c>
      <c r="E226" s="6">
        <v>42430</v>
      </c>
      <c r="F226" s="4">
        <v>412</v>
      </c>
      <c r="G226" s="5">
        <v>11</v>
      </c>
      <c r="H226" s="72">
        <v>45291</v>
      </c>
      <c r="I226" s="4">
        <v>206</v>
      </c>
      <c r="J226" s="4">
        <v>1850</v>
      </c>
      <c r="K226" s="1" t="s">
        <v>359</v>
      </c>
      <c r="L226" s="7" t="s">
        <v>25</v>
      </c>
    </row>
    <row r="227" spans="1:12" ht="36" x14ac:dyDescent="0.3">
      <c r="A227" s="1">
        <v>193</v>
      </c>
      <c r="B227" s="2" t="s">
        <v>292</v>
      </c>
      <c r="C227" s="2" t="s">
        <v>360</v>
      </c>
      <c r="D227" s="3">
        <v>1948</v>
      </c>
      <c r="E227" s="6">
        <v>42710</v>
      </c>
      <c r="F227" s="4">
        <v>503.7</v>
      </c>
      <c r="G227" s="5">
        <v>13</v>
      </c>
      <c r="H227" s="72">
        <v>45291</v>
      </c>
      <c r="I227" s="4">
        <v>338.6</v>
      </c>
      <c r="J227" s="4">
        <v>2840</v>
      </c>
      <c r="K227" s="1" t="s">
        <v>361</v>
      </c>
      <c r="L227" s="7" t="s">
        <v>25</v>
      </c>
    </row>
    <row r="228" spans="1:12" ht="36" x14ac:dyDescent="0.3">
      <c r="A228" s="1">
        <v>194</v>
      </c>
      <c r="B228" s="2" t="s">
        <v>292</v>
      </c>
      <c r="C228" s="2" t="s">
        <v>362</v>
      </c>
      <c r="D228" s="3">
        <v>1958</v>
      </c>
      <c r="E228" s="6">
        <v>42583</v>
      </c>
      <c r="F228" s="4">
        <v>356.7</v>
      </c>
      <c r="G228" s="5">
        <v>23</v>
      </c>
      <c r="H228" s="72">
        <v>45291</v>
      </c>
      <c r="I228" s="4">
        <v>209.3</v>
      </c>
      <c r="J228" s="4">
        <v>1553</v>
      </c>
      <c r="K228" s="1" t="s">
        <v>363</v>
      </c>
      <c r="L228" s="7" t="s">
        <v>25</v>
      </c>
    </row>
    <row r="229" spans="1:12" ht="36" x14ac:dyDescent="0.3">
      <c r="A229" s="1">
        <v>195</v>
      </c>
      <c r="B229" s="2" t="s">
        <v>292</v>
      </c>
      <c r="C229" s="2" t="s">
        <v>364</v>
      </c>
      <c r="D229" s="3">
        <v>1948</v>
      </c>
      <c r="E229" s="6">
        <v>41963</v>
      </c>
      <c r="F229" s="4">
        <v>98.7</v>
      </c>
      <c r="G229" s="5">
        <v>3</v>
      </c>
      <c r="H229" s="72">
        <v>44926</v>
      </c>
      <c r="I229" s="4">
        <v>135.9</v>
      </c>
      <c r="J229" s="4">
        <v>1242</v>
      </c>
      <c r="K229" s="1" t="s">
        <v>365</v>
      </c>
      <c r="L229" s="7" t="s">
        <v>25</v>
      </c>
    </row>
    <row r="230" spans="1:12" ht="36" x14ac:dyDescent="0.3">
      <c r="A230" s="1">
        <v>196</v>
      </c>
      <c r="B230" s="2" t="s">
        <v>292</v>
      </c>
      <c r="C230" s="2" t="s">
        <v>366</v>
      </c>
      <c r="D230" s="3">
        <v>1954</v>
      </c>
      <c r="E230" s="6">
        <v>41796</v>
      </c>
      <c r="F230" s="4">
        <v>108</v>
      </c>
      <c r="G230" s="5">
        <v>8</v>
      </c>
      <c r="H230" s="72">
        <v>44926</v>
      </c>
      <c r="I230" s="4">
        <v>111</v>
      </c>
      <c r="J230" s="4">
        <v>698</v>
      </c>
      <c r="K230" s="1" t="s">
        <v>367</v>
      </c>
      <c r="L230" s="7" t="s">
        <v>25</v>
      </c>
    </row>
    <row r="231" spans="1:12" ht="43.5" customHeight="1" x14ac:dyDescent="0.3">
      <c r="A231" s="1">
        <v>197</v>
      </c>
      <c r="B231" s="2" t="s">
        <v>292</v>
      </c>
      <c r="C231" s="2" t="s">
        <v>905</v>
      </c>
      <c r="D231" s="3">
        <v>1955</v>
      </c>
      <c r="E231" s="6">
        <v>42285</v>
      </c>
      <c r="F231" s="4">
        <v>394.9</v>
      </c>
      <c r="G231" s="5">
        <v>18</v>
      </c>
      <c r="H231" s="72">
        <v>45291</v>
      </c>
      <c r="I231" s="4">
        <v>197.1</v>
      </c>
      <c r="J231" s="4">
        <v>1997</v>
      </c>
      <c r="K231" s="1" t="s">
        <v>368</v>
      </c>
      <c r="L231" s="7" t="s">
        <v>25</v>
      </c>
    </row>
    <row r="232" spans="1:12" ht="42" customHeight="1" x14ac:dyDescent="0.3">
      <c r="A232" s="1">
        <v>198</v>
      </c>
      <c r="B232" s="2" t="s">
        <v>292</v>
      </c>
      <c r="C232" s="2" t="s">
        <v>906</v>
      </c>
      <c r="D232" s="3">
        <v>1954</v>
      </c>
      <c r="E232" s="6">
        <v>42369</v>
      </c>
      <c r="F232" s="4">
        <v>88.1</v>
      </c>
      <c r="G232" s="5">
        <v>5</v>
      </c>
      <c r="H232" s="72">
        <v>45291</v>
      </c>
      <c r="I232" s="4">
        <v>81.7</v>
      </c>
      <c r="J232" s="4">
        <v>81.7</v>
      </c>
      <c r="K232" s="1" t="s">
        <v>369</v>
      </c>
      <c r="L232" s="7" t="s">
        <v>75</v>
      </c>
    </row>
    <row r="233" spans="1:12" ht="42" customHeight="1" x14ac:dyDescent="0.3">
      <c r="A233" s="1">
        <v>199</v>
      </c>
      <c r="B233" s="2" t="s">
        <v>292</v>
      </c>
      <c r="C233" s="2" t="s">
        <v>907</v>
      </c>
      <c r="D233" s="3">
        <v>1953</v>
      </c>
      <c r="E233" s="6">
        <v>41949</v>
      </c>
      <c r="F233" s="4">
        <v>75.400000000000006</v>
      </c>
      <c r="G233" s="5">
        <v>4</v>
      </c>
      <c r="H233" s="72">
        <v>44926</v>
      </c>
      <c r="I233" s="4">
        <v>75.099999999999994</v>
      </c>
      <c r="J233" s="4">
        <v>1208</v>
      </c>
      <c r="K233" s="1" t="s">
        <v>370</v>
      </c>
      <c r="L233" s="7" t="s">
        <v>25</v>
      </c>
    </row>
    <row r="234" spans="1:12" ht="18" x14ac:dyDescent="0.3">
      <c r="A234" s="1">
        <v>200</v>
      </c>
      <c r="B234" s="2" t="s">
        <v>292</v>
      </c>
      <c r="C234" s="2" t="s">
        <v>371</v>
      </c>
      <c r="D234" s="3">
        <v>1972</v>
      </c>
      <c r="E234" s="6">
        <v>42272</v>
      </c>
      <c r="F234" s="4">
        <v>95.2</v>
      </c>
      <c r="G234" s="5">
        <v>2</v>
      </c>
      <c r="H234" s="72">
        <v>45291</v>
      </c>
      <c r="I234" s="4">
        <v>113.5</v>
      </c>
      <c r="J234" s="4">
        <v>113.5</v>
      </c>
      <c r="K234" s="1"/>
      <c r="L234" s="7" t="s">
        <v>75</v>
      </c>
    </row>
    <row r="235" spans="1:12" ht="36" x14ac:dyDescent="0.3">
      <c r="A235" s="1">
        <v>201</v>
      </c>
      <c r="B235" s="2" t="s">
        <v>292</v>
      </c>
      <c r="C235" s="2" t="s">
        <v>372</v>
      </c>
      <c r="D235" s="3">
        <v>1952</v>
      </c>
      <c r="E235" s="6">
        <v>41963</v>
      </c>
      <c r="F235" s="4">
        <v>362.9</v>
      </c>
      <c r="G235" s="5">
        <v>17</v>
      </c>
      <c r="H235" s="72">
        <v>45291</v>
      </c>
      <c r="I235" s="4">
        <v>214</v>
      </c>
      <c r="J235" s="4">
        <v>1722</v>
      </c>
      <c r="K235" s="1" t="s">
        <v>373</v>
      </c>
      <c r="L235" s="7" t="s">
        <v>25</v>
      </c>
    </row>
    <row r="236" spans="1:12" ht="36" x14ac:dyDescent="0.3">
      <c r="A236" s="1">
        <v>202</v>
      </c>
      <c r="B236" s="2" t="s">
        <v>292</v>
      </c>
      <c r="C236" s="2" t="s">
        <v>374</v>
      </c>
      <c r="D236" s="3">
        <v>1958</v>
      </c>
      <c r="E236" s="6">
        <v>42647</v>
      </c>
      <c r="F236" s="4">
        <v>400.5</v>
      </c>
      <c r="G236" s="5">
        <v>10</v>
      </c>
      <c r="H236" s="72">
        <v>45291</v>
      </c>
      <c r="I236" s="4">
        <v>211.9</v>
      </c>
      <c r="J236" s="4">
        <v>1479</v>
      </c>
      <c r="K236" s="1" t="s">
        <v>375</v>
      </c>
      <c r="L236" s="7" t="s">
        <v>25</v>
      </c>
    </row>
    <row r="237" spans="1:12" ht="36" x14ac:dyDescent="0.3">
      <c r="A237" s="1">
        <v>203</v>
      </c>
      <c r="B237" s="2" t="s">
        <v>292</v>
      </c>
      <c r="C237" s="2" t="s">
        <v>376</v>
      </c>
      <c r="D237" s="3">
        <v>1958</v>
      </c>
      <c r="E237" s="6">
        <v>42430</v>
      </c>
      <c r="F237" s="4">
        <v>85.3</v>
      </c>
      <c r="G237" s="5">
        <v>5</v>
      </c>
      <c r="H237" s="72">
        <v>45291</v>
      </c>
      <c r="I237" s="4">
        <v>85.3</v>
      </c>
      <c r="J237" s="4">
        <v>943</v>
      </c>
      <c r="K237" s="1" t="s">
        <v>377</v>
      </c>
      <c r="L237" s="7" t="s">
        <v>25</v>
      </c>
    </row>
    <row r="238" spans="1:12" ht="36" x14ac:dyDescent="0.3">
      <c r="A238" s="1">
        <v>204</v>
      </c>
      <c r="B238" s="2" t="s">
        <v>292</v>
      </c>
      <c r="C238" s="2" t="s">
        <v>378</v>
      </c>
      <c r="D238" s="3">
        <v>1947</v>
      </c>
      <c r="E238" s="6">
        <v>42513</v>
      </c>
      <c r="F238" s="4">
        <v>388.4</v>
      </c>
      <c r="G238" s="5">
        <v>18</v>
      </c>
      <c r="H238" s="72">
        <v>45291</v>
      </c>
      <c r="I238" s="4">
        <v>255.8</v>
      </c>
      <c r="J238" s="4">
        <v>1887</v>
      </c>
      <c r="K238" s="1" t="s">
        <v>379</v>
      </c>
      <c r="L238" s="7" t="s">
        <v>25</v>
      </c>
    </row>
    <row r="239" spans="1:12" ht="36" x14ac:dyDescent="0.3">
      <c r="A239" s="1">
        <v>205</v>
      </c>
      <c r="B239" s="2" t="s">
        <v>292</v>
      </c>
      <c r="C239" s="2" t="s">
        <v>380</v>
      </c>
      <c r="D239" s="3">
        <v>1953</v>
      </c>
      <c r="E239" s="6">
        <v>42583</v>
      </c>
      <c r="F239" s="4">
        <v>395.2</v>
      </c>
      <c r="G239" s="5">
        <v>19</v>
      </c>
      <c r="H239" s="72">
        <v>45291</v>
      </c>
      <c r="I239" s="4">
        <v>257.5</v>
      </c>
      <c r="J239" s="4">
        <v>1307</v>
      </c>
      <c r="K239" s="1" t="s">
        <v>381</v>
      </c>
      <c r="L239" s="7" t="s">
        <v>25</v>
      </c>
    </row>
    <row r="240" spans="1:12" ht="36" x14ac:dyDescent="0.3">
      <c r="A240" s="1">
        <v>206</v>
      </c>
      <c r="B240" s="2" t="s">
        <v>292</v>
      </c>
      <c r="C240" s="2" t="s">
        <v>382</v>
      </c>
      <c r="D240" s="3">
        <v>1952</v>
      </c>
      <c r="E240" s="6">
        <v>42583</v>
      </c>
      <c r="F240" s="4">
        <v>405.3</v>
      </c>
      <c r="G240" s="5">
        <v>23</v>
      </c>
      <c r="H240" s="72">
        <v>45291</v>
      </c>
      <c r="I240" s="4">
        <v>203</v>
      </c>
      <c r="J240" s="4">
        <v>3491</v>
      </c>
      <c r="K240" s="1" t="s">
        <v>383</v>
      </c>
      <c r="L240" s="7" t="s">
        <v>25</v>
      </c>
    </row>
    <row r="241" spans="1:12" ht="36" x14ac:dyDescent="0.3">
      <c r="A241" s="1">
        <v>207</v>
      </c>
      <c r="B241" s="2" t="s">
        <v>292</v>
      </c>
      <c r="C241" s="2" t="s">
        <v>384</v>
      </c>
      <c r="D241" s="3">
        <v>1951</v>
      </c>
      <c r="E241" s="6">
        <v>42285</v>
      </c>
      <c r="F241" s="4">
        <v>379.9</v>
      </c>
      <c r="G241" s="5">
        <v>17</v>
      </c>
      <c r="H241" s="72">
        <v>45291</v>
      </c>
      <c r="I241" s="4">
        <v>191.1</v>
      </c>
      <c r="J241" s="4">
        <v>1980</v>
      </c>
      <c r="K241" s="1" t="s">
        <v>385</v>
      </c>
      <c r="L241" s="7" t="s">
        <v>25</v>
      </c>
    </row>
    <row r="242" spans="1:12" ht="36" x14ac:dyDescent="0.3">
      <c r="A242" s="1">
        <v>208</v>
      </c>
      <c r="B242" s="2" t="s">
        <v>292</v>
      </c>
      <c r="C242" s="2" t="s">
        <v>386</v>
      </c>
      <c r="D242" s="3">
        <v>1953</v>
      </c>
      <c r="E242" s="6">
        <v>42285</v>
      </c>
      <c r="F242" s="4">
        <v>396.6</v>
      </c>
      <c r="G242" s="5">
        <v>22</v>
      </c>
      <c r="H242" s="72">
        <v>45291</v>
      </c>
      <c r="I242" s="4">
        <v>198.5</v>
      </c>
      <c r="J242" s="4">
        <v>1690</v>
      </c>
      <c r="K242" s="1" t="s">
        <v>387</v>
      </c>
      <c r="L242" s="7" t="s">
        <v>25</v>
      </c>
    </row>
    <row r="243" spans="1:12" ht="36" x14ac:dyDescent="0.3">
      <c r="A243" s="1">
        <v>209</v>
      </c>
      <c r="B243" s="2" t="s">
        <v>292</v>
      </c>
      <c r="C243" s="2" t="s">
        <v>388</v>
      </c>
      <c r="D243" s="3">
        <v>1951</v>
      </c>
      <c r="E243" s="6">
        <v>42647</v>
      </c>
      <c r="F243" s="4">
        <v>394</v>
      </c>
      <c r="G243" s="5">
        <v>17</v>
      </c>
      <c r="H243" s="72">
        <v>45291</v>
      </c>
      <c r="I243" s="4">
        <v>197.9</v>
      </c>
      <c r="J243" s="4">
        <v>1089</v>
      </c>
      <c r="K243" s="1" t="s">
        <v>389</v>
      </c>
      <c r="L243" s="7" t="s">
        <v>25</v>
      </c>
    </row>
    <row r="244" spans="1:12" ht="36" x14ac:dyDescent="0.3">
      <c r="A244" s="1">
        <v>210</v>
      </c>
      <c r="B244" s="2" t="s">
        <v>292</v>
      </c>
      <c r="C244" s="2" t="s">
        <v>390</v>
      </c>
      <c r="D244" s="3">
        <v>1951</v>
      </c>
      <c r="E244" s="6">
        <v>42647</v>
      </c>
      <c r="F244" s="4">
        <v>396.8</v>
      </c>
      <c r="G244" s="5">
        <v>11</v>
      </c>
      <c r="H244" s="72">
        <v>45291</v>
      </c>
      <c r="I244" s="4">
        <v>135.9</v>
      </c>
      <c r="J244" s="4">
        <v>135.9</v>
      </c>
      <c r="K244" s="1" t="s">
        <v>391</v>
      </c>
      <c r="L244" s="7" t="s">
        <v>25</v>
      </c>
    </row>
    <row r="245" spans="1:12" ht="36" x14ac:dyDescent="0.3">
      <c r="A245" s="1">
        <v>211</v>
      </c>
      <c r="B245" s="2" t="s">
        <v>292</v>
      </c>
      <c r="C245" s="2" t="s">
        <v>392</v>
      </c>
      <c r="D245" s="3">
        <v>1955</v>
      </c>
      <c r="E245" s="6">
        <v>41796</v>
      </c>
      <c r="F245" s="4">
        <v>424.6</v>
      </c>
      <c r="G245" s="5">
        <v>20</v>
      </c>
      <c r="H245" s="72">
        <v>44926</v>
      </c>
      <c r="I245" s="4">
        <v>213.3</v>
      </c>
      <c r="J245" s="4">
        <v>1332</v>
      </c>
      <c r="K245" s="1" t="s">
        <v>393</v>
      </c>
      <c r="L245" s="7" t="s">
        <v>25</v>
      </c>
    </row>
    <row r="246" spans="1:12" ht="36" x14ac:dyDescent="0.3">
      <c r="A246" s="1">
        <v>212</v>
      </c>
      <c r="B246" s="2" t="s">
        <v>292</v>
      </c>
      <c r="C246" s="2" t="s">
        <v>394</v>
      </c>
      <c r="D246" s="3">
        <v>1952</v>
      </c>
      <c r="E246" s="6">
        <v>42285</v>
      </c>
      <c r="F246" s="4">
        <v>381.2</v>
      </c>
      <c r="G246" s="5">
        <v>14</v>
      </c>
      <c r="H246" s="72">
        <v>45291</v>
      </c>
      <c r="I246" s="4">
        <v>198.2</v>
      </c>
      <c r="J246" s="4">
        <v>1323</v>
      </c>
      <c r="K246" s="1" t="s">
        <v>395</v>
      </c>
      <c r="L246" s="7" t="s">
        <v>25</v>
      </c>
    </row>
    <row r="247" spans="1:12" ht="36" x14ac:dyDescent="0.3">
      <c r="A247" s="1">
        <v>213</v>
      </c>
      <c r="B247" s="2" t="s">
        <v>292</v>
      </c>
      <c r="C247" s="2" t="s">
        <v>396</v>
      </c>
      <c r="D247" s="3">
        <v>1955</v>
      </c>
      <c r="E247" s="6">
        <v>41827</v>
      </c>
      <c r="F247" s="4">
        <v>429.8</v>
      </c>
      <c r="G247" s="5">
        <v>14</v>
      </c>
      <c r="H247" s="72">
        <v>44926</v>
      </c>
      <c r="I247" s="4">
        <v>216.2</v>
      </c>
      <c r="J247" s="4">
        <v>1671</v>
      </c>
      <c r="K247" s="1" t="s">
        <v>397</v>
      </c>
      <c r="L247" s="7" t="s">
        <v>25</v>
      </c>
    </row>
    <row r="248" spans="1:12" ht="36" x14ac:dyDescent="0.3">
      <c r="A248" s="1">
        <v>214</v>
      </c>
      <c r="B248" s="2" t="s">
        <v>292</v>
      </c>
      <c r="C248" s="2" t="s">
        <v>398</v>
      </c>
      <c r="D248" s="3">
        <v>1955</v>
      </c>
      <c r="E248" s="6">
        <v>41796</v>
      </c>
      <c r="F248" s="4">
        <v>430.7</v>
      </c>
      <c r="G248" s="5">
        <v>13</v>
      </c>
      <c r="H248" s="72">
        <v>45291</v>
      </c>
      <c r="I248" s="4">
        <v>215.6</v>
      </c>
      <c r="J248" s="4">
        <v>2141</v>
      </c>
      <c r="K248" s="1" t="s">
        <v>399</v>
      </c>
      <c r="L248" s="7" t="s">
        <v>25</v>
      </c>
    </row>
    <row r="249" spans="1:12" ht="36" x14ac:dyDescent="0.3">
      <c r="A249" s="1">
        <v>215</v>
      </c>
      <c r="B249" s="2" t="s">
        <v>292</v>
      </c>
      <c r="C249" s="2" t="s">
        <v>753</v>
      </c>
      <c r="D249" s="3">
        <v>1949</v>
      </c>
      <c r="E249" s="6">
        <v>41949</v>
      </c>
      <c r="F249" s="4">
        <v>39.5</v>
      </c>
      <c r="G249" s="5">
        <v>3</v>
      </c>
      <c r="H249" s="72">
        <v>44926</v>
      </c>
      <c r="I249" s="4">
        <v>73.099999999999994</v>
      </c>
      <c r="J249" s="4">
        <v>746</v>
      </c>
      <c r="K249" s="1" t="s">
        <v>400</v>
      </c>
      <c r="L249" s="7" t="s">
        <v>25</v>
      </c>
    </row>
    <row r="250" spans="1:12" ht="18" x14ac:dyDescent="0.3">
      <c r="A250" s="1">
        <v>216</v>
      </c>
      <c r="B250" s="2" t="s">
        <v>787</v>
      </c>
      <c r="C250" s="2" t="s">
        <v>401</v>
      </c>
      <c r="D250" s="3">
        <v>1947</v>
      </c>
      <c r="E250" s="6">
        <v>42702</v>
      </c>
      <c r="F250" s="4">
        <v>84.2</v>
      </c>
      <c r="G250" s="5">
        <v>2</v>
      </c>
      <c r="H250" s="72">
        <v>45291</v>
      </c>
      <c r="I250" s="4">
        <v>97.2</v>
      </c>
      <c r="J250" s="4">
        <v>97.2</v>
      </c>
      <c r="K250" s="1"/>
      <c r="L250" s="7" t="s">
        <v>75</v>
      </c>
    </row>
    <row r="251" spans="1:12" ht="18" x14ac:dyDescent="0.3">
      <c r="A251" s="1">
        <v>217</v>
      </c>
      <c r="B251" s="2" t="s">
        <v>788</v>
      </c>
      <c r="C251" s="2" t="s">
        <v>402</v>
      </c>
      <c r="D251" s="3">
        <v>1991</v>
      </c>
      <c r="E251" s="6">
        <v>41891</v>
      </c>
      <c r="F251" s="4">
        <v>43.6</v>
      </c>
      <c r="G251" s="5">
        <v>2</v>
      </c>
      <c r="H251" s="72">
        <v>45291</v>
      </c>
      <c r="I251" s="4">
        <v>73.3</v>
      </c>
      <c r="J251" s="4">
        <v>73.3</v>
      </c>
      <c r="K251" s="1"/>
      <c r="L251" s="7" t="s">
        <v>75</v>
      </c>
    </row>
    <row r="252" spans="1:12" ht="18" x14ac:dyDescent="0.3">
      <c r="A252" s="1">
        <v>218</v>
      </c>
      <c r="B252" s="2" t="s">
        <v>789</v>
      </c>
      <c r="C252" s="2" t="s">
        <v>403</v>
      </c>
      <c r="D252" s="3">
        <v>1984</v>
      </c>
      <c r="E252" s="6">
        <v>42390</v>
      </c>
      <c r="F252" s="4">
        <v>113</v>
      </c>
      <c r="G252" s="5">
        <v>5</v>
      </c>
      <c r="H252" s="72">
        <v>45291</v>
      </c>
      <c r="I252" s="4">
        <v>136</v>
      </c>
      <c r="J252" s="4">
        <v>136</v>
      </c>
      <c r="K252" s="1"/>
      <c r="L252" s="7" t="s">
        <v>75</v>
      </c>
    </row>
    <row r="253" spans="1:12" ht="18" x14ac:dyDescent="0.3">
      <c r="A253" s="1">
        <v>219</v>
      </c>
      <c r="B253" s="2" t="s">
        <v>789</v>
      </c>
      <c r="C253" s="2" t="s">
        <v>404</v>
      </c>
      <c r="D253" s="3">
        <v>1990</v>
      </c>
      <c r="E253" s="6">
        <v>42020</v>
      </c>
      <c r="F253" s="4">
        <v>125.5</v>
      </c>
      <c r="G253" s="5">
        <v>4</v>
      </c>
      <c r="H253" s="72">
        <v>45291</v>
      </c>
      <c r="I253" s="4">
        <v>134.69999999999999</v>
      </c>
      <c r="J253" s="4">
        <v>134.69999999999999</v>
      </c>
      <c r="K253" s="1"/>
      <c r="L253" s="7" t="s">
        <v>75</v>
      </c>
    </row>
    <row r="254" spans="1:12" ht="18" x14ac:dyDescent="0.3">
      <c r="A254" s="1">
        <v>220</v>
      </c>
      <c r="B254" s="2" t="s">
        <v>791</v>
      </c>
      <c r="C254" s="2" t="s">
        <v>405</v>
      </c>
      <c r="D254" s="3">
        <v>1960</v>
      </c>
      <c r="E254" s="6">
        <v>42292</v>
      </c>
      <c r="F254" s="4">
        <v>157.59</v>
      </c>
      <c r="G254" s="5">
        <v>10</v>
      </c>
      <c r="H254" s="72">
        <v>45291</v>
      </c>
      <c r="I254" s="4">
        <v>180.4</v>
      </c>
      <c r="J254" s="4">
        <v>180.4</v>
      </c>
      <c r="K254" s="1"/>
      <c r="L254" s="7" t="s">
        <v>75</v>
      </c>
    </row>
    <row r="255" spans="1:12" ht="18" x14ac:dyDescent="0.3">
      <c r="A255" s="1">
        <v>221</v>
      </c>
      <c r="B255" s="2" t="s">
        <v>791</v>
      </c>
      <c r="C255" s="2" t="s">
        <v>406</v>
      </c>
      <c r="D255" s="3">
        <v>1947</v>
      </c>
      <c r="E255" s="6">
        <v>41949</v>
      </c>
      <c r="F255" s="4">
        <v>155.18</v>
      </c>
      <c r="G255" s="5">
        <v>8</v>
      </c>
      <c r="H255" s="72">
        <v>45291</v>
      </c>
      <c r="I255" s="4">
        <v>223.7</v>
      </c>
      <c r="J255" s="4">
        <v>223.7</v>
      </c>
      <c r="K255" s="1"/>
      <c r="L255" s="7" t="s">
        <v>75</v>
      </c>
    </row>
    <row r="256" spans="1:12" ht="18" x14ac:dyDescent="0.3">
      <c r="A256" s="1">
        <v>222</v>
      </c>
      <c r="B256" s="2" t="s">
        <v>790</v>
      </c>
      <c r="C256" s="2" t="s">
        <v>407</v>
      </c>
      <c r="D256" s="3">
        <v>1956</v>
      </c>
      <c r="E256" s="6">
        <v>41484</v>
      </c>
      <c r="F256" s="4">
        <v>106</v>
      </c>
      <c r="G256" s="5">
        <v>4</v>
      </c>
      <c r="H256" s="72">
        <v>45291</v>
      </c>
      <c r="I256" s="4">
        <v>115</v>
      </c>
      <c r="J256" s="4">
        <v>115</v>
      </c>
      <c r="K256" s="1"/>
      <c r="L256" s="7" t="s">
        <v>75</v>
      </c>
    </row>
    <row r="257" spans="1:12" ht="18" x14ac:dyDescent="0.3">
      <c r="A257" s="1">
        <v>223</v>
      </c>
      <c r="B257" s="2" t="s">
        <v>790</v>
      </c>
      <c r="C257" s="2" t="s">
        <v>408</v>
      </c>
      <c r="D257" s="3">
        <v>1953</v>
      </c>
      <c r="E257" s="6">
        <v>42675</v>
      </c>
      <c r="F257" s="4">
        <v>105.7</v>
      </c>
      <c r="G257" s="5">
        <v>9</v>
      </c>
      <c r="H257" s="72">
        <v>45291</v>
      </c>
      <c r="I257" s="4">
        <v>117.3</v>
      </c>
      <c r="J257" s="4">
        <v>117.3</v>
      </c>
      <c r="K257" s="1"/>
      <c r="L257" s="7" t="s">
        <v>75</v>
      </c>
    </row>
    <row r="258" spans="1:12" ht="18" x14ac:dyDescent="0.3">
      <c r="A258" s="1">
        <v>224</v>
      </c>
      <c r="B258" s="2" t="s">
        <v>790</v>
      </c>
      <c r="C258" s="2" t="s">
        <v>409</v>
      </c>
      <c r="D258" s="3">
        <v>1975</v>
      </c>
      <c r="E258" s="6">
        <v>41963</v>
      </c>
      <c r="F258" s="4">
        <v>75.5</v>
      </c>
      <c r="G258" s="5">
        <v>4</v>
      </c>
      <c r="H258" s="72">
        <v>45291</v>
      </c>
      <c r="I258" s="4">
        <v>117.7</v>
      </c>
      <c r="J258" s="4">
        <v>117.7</v>
      </c>
      <c r="K258" s="1"/>
      <c r="L258" s="7" t="s">
        <v>75</v>
      </c>
    </row>
    <row r="259" spans="1:12" ht="18" x14ac:dyDescent="0.3">
      <c r="A259" s="1">
        <v>225</v>
      </c>
      <c r="B259" s="2" t="s">
        <v>790</v>
      </c>
      <c r="C259" s="2" t="s">
        <v>410</v>
      </c>
      <c r="D259" s="3">
        <v>1976</v>
      </c>
      <c r="E259" s="6">
        <v>42292</v>
      </c>
      <c r="F259" s="4">
        <v>36.1</v>
      </c>
      <c r="G259" s="5">
        <v>5</v>
      </c>
      <c r="H259" s="72">
        <v>45291</v>
      </c>
      <c r="I259" s="4">
        <v>121</v>
      </c>
      <c r="J259" s="4">
        <v>121</v>
      </c>
      <c r="K259" s="1"/>
      <c r="L259" s="7" t="s">
        <v>75</v>
      </c>
    </row>
    <row r="260" spans="1:12" ht="18" x14ac:dyDescent="0.3">
      <c r="A260" s="1">
        <v>226</v>
      </c>
      <c r="B260" s="2" t="s">
        <v>790</v>
      </c>
      <c r="C260" s="2" t="s">
        <v>411</v>
      </c>
      <c r="D260" s="3">
        <v>1980</v>
      </c>
      <c r="E260" s="6">
        <v>41963</v>
      </c>
      <c r="F260" s="4">
        <v>108.5</v>
      </c>
      <c r="G260" s="5">
        <v>5</v>
      </c>
      <c r="H260" s="72">
        <v>45291</v>
      </c>
      <c r="I260" s="4">
        <v>150.5</v>
      </c>
      <c r="J260" s="4">
        <v>150.5</v>
      </c>
      <c r="K260" s="1"/>
      <c r="L260" s="7" t="s">
        <v>75</v>
      </c>
    </row>
    <row r="261" spans="1:12" ht="18" x14ac:dyDescent="0.3">
      <c r="A261" s="1">
        <v>227</v>
      </c>
      <c r="B261" s="2" t="s">
        <v>790</v>
      </c>
      <c r="C261" s="2" t="s">
        <v>412</v>
      </c>
      <c r="D261" s="3">
        <v>1980</v>
      </c>
      <c r="E261" s="6">
        <v>41386</v>
      </c>
      <c r="F261" s="4">
        <v>110.5</v>
      </c>
      <c r="G261" s="5">
        <v>8</v>
      </c>
      <c r="H261" s="72">
        <v>45291</v>
      </c>
      <c r="I261" s="4">
        <v>147.4</v>
      </c>
      <c r="J261" s="4">
        <v>147.4</v>
      </c>
      <c r="K261" s="1"/>
      <c r="L261" s="7" t="s">
        <v>75</v>
      </c>
    </row>
    <row r="262" spans="1:12" ht="18" x14ac:dyDescent="0.3">
      <c r="A262" s="1">
        <v>228</v>
      </c>
      <c r="B262" s="2" t="s">
        <v>790</v>
      </c>
      <c r="C262" s="2" t="s">
        <v>413</v>
      </c>
      <c r="D262" s="3">
        <v>1975</v>
      </c>
      <c r="E262" s="6">
        <v>41963</v>
      </c>
      <c r="F262" s="4">
        <v>109.1</v>
      </c>
      <c r="G262" s="5">
        <v>4</v>
      </c>
      <c r="H262" s="72">
        <v>45291</v>
      </c>
      <c r="I262" s="4">
        <v>109.1</v>
      </c>
      <c r="J262" s="4">
        <v>109.1</v>
      </c>
      <c r="K262" s="1"/>
      <c r="L262" s="7" t="s">
        <v>75</v>
      </c>
    </row>
    <row r="263" spans="1:12" ht="18" x14ac:dyDescent="0.3">
      <c r="A263" s="1">
        <v>229</v>
      </c>
      <c r="B263" s="2" t="s">
        <v>790</v>
      </c>
      <c r="C263" s="2" t="s">
        <v>414</v>
      </c>
      <c r="D263" s="3">
        <v>1979</v>
      </c>
      <c r="E263" s="6">
        <v>42152</v>
      </c>
      <c r="F263" s="4">
        <v>83.9</v>
      </c>
      <c r="G263" s="5">
        <v>4</v>
      </c>
      <c r="H263" s="72">
        <v>45291</v>
      </c>
      <c r="I263" s="4">
        <v>136.6</v>
      </c>
      <c r="J263" s="4">
        <v>136.6</v>
      </c>
      <c r="K263" s="1"/>
      <c r="L263" s="7" t="s">
        <v>75</v>
      </c>
    </row>
    <row r="264" spans="1:12" ht="18" x14ac:dyDescent="0.3">
      <c r="A264" s="1">
        <v>230</v>
      </c>
      <c r="B264" s="2" t="s">
        <v>790</v>
      </c>
      <c r="C264" s="2" t="s">
        <v>415</v>
      </c>
      <c r="D264" s="3">
        <v>1975</v>
      </c>
      <c r="E264" s="6">
        <v>41963</v>
      </c>
      <c r="F264" s="4">
        <v>102.2</v>
      </c>
      <c r="G264" s="5">
        <v>9</v>
      </c>
      <c r="H264" s="72">
        <v>45291</v>
      </c>
      <c r="I264" s="4">
        <v>102.2</v>
      </c>
      <c r="J264" s="4">
        <v>102.2</v>
      </c>
      <c r="K264" s="1"/>
      <c r="L264" s="7" t="s">
        <v>75</v>
      </c>
    </row>
    <row r="265" spans="1:12" ht="18" x14ac:dyDescent="0.3">
      <c r="A265" s="1">
        <v>231</v>
      </c>
      <c r="B265" s="2" t="s">
        <v>790</v>
      </c>
      <c r="C265" s="2" t="s">
        <v>416</v>
      </c>
      <c r="D265" s="3">
        <v>1975</v>
      </c>
      <c r="E265" s="6">
        <v>41963</v>
      </c>
      <c r="F265" s="4">
        <v>112</v>
      </c>
      <c r="G265" s="5">
        <v>7</v>
      </c>
      <c r="H265" s="72">
        <v>45291</v>
      </c>
      <c r="I265" s="4">
        <v>122.8</v>
      </c>
      <c r="J265" s="4">
        <v>122.8</v>
      </c>
      <c r="K265" s="1"/>
      <c r="L265" s="7" t="s">
        <v>75</v>
      </c>
    </row>
    <row r="266" spans="1:12" ht="18" x14ac:dyDescent="0.3">
      <c r="A266" s="1">
        <v>232</v>
      </c>
      <c r="B266" s="2" t="s">
        <v>790</v>
      </c>
      <c r="C266" s="2" t="s">
        <v>417</v>
      </c>
      <c r="D266" s="3">
        <v>1980</v>
      </c>
      <c r="E266" s="6">
        <v>41052</v>
      </c>
      <c r="F266" s="4">
        <v>57.3</v>
      </c>
      <c r="G266" s="5">
        <v>2</v>
      </c>
      <c r="H266" s="72">
        <v>44926</v>
      </c>
      <c r="I266" s="4">
        <v>114.9</v>
      </c>
      <c r="J266" s="4">
        <v>114.9</v>
      </c>
      <c r="K266" s="1"/>
      <c r="L266" s="7" t="s">
        <v>75</v>
      </c>
    </row>
    <row r="267" spans="1:12" ht="18" x14ac:dyDescent="0.3">
      <c r="A267" s="1">
        <v>233</v>
      </c>
      <c r="B267" s="2" t="s">
        <v>790</v>
      </c>
      <c r="C267" s="2" t="s">
        <v>418</v>
      </c>
      <c r="D267" s="3">
        <v>1974</v>
      </c>
      <c r="E267" s="6">
        <v>41963</v>
      </c>
      <c r="F267" s="4">
        <v>52.5</v>
      </c>
      <c r="G267" s="5">
        <v>1</v>
      </c>
      <c r="H267" s="72">
        <v>45291</v>
      </c>
      <c r="I267" s="4">
        <v>158.69999999999999</v>
      </c>
      <c r="J267" s="4">
        <v>158.69999999999999</v>
      </c>
      <c r="K267" s="1"/>
      <c r="L267" s="7" t="s">
        <v>75</v>
      </c>
    </row>
    <row r="268" spans="1:12" ht="18" x14ac:dyDescent="0.3">
      <c r="A268" s="1">
        <v>234</v>
      </c>
      <c r="B268" s="2" t="s">
        <v>790</v>
      </c>
      <c r="C268" s="2" t="s">
        <v>419</v>
      </c>
      <c r="D268" s="3">
        <v>1978</v>
      </c>
      <c r="E268" s="6">
        <v>41963</v>
      </c>
      <c r="F268" s="4">
        <v>80.5</v>
      </c>
      <c r="G268" s="5">
        <v>6</v>
      </c>
      <c r="H268" s="72">
        <v>45291</v>
      </c>
      <c r="I268" s="4">
        <v>80.599999999999994</v>
      </c>
      <c r="J268" s="4">
        <v>80.599999999999994</v>
      </c>
      <c r="K268" s="1"/>
      <c r="L268" s="7" t="s">
        <v>75</v>
      </c>
    </row>
    <row r="269" spans="1:12" ht="18" x14ac:dyDescent="0.3">
      <c r="A269" s="1">
        <v>235</v>
      </c>
      <c r="B269" s="2" t="s">
        <v>790</v>
      </c>
      <c r="C269" s="2" t="s">
        <v>420</v>
      </c>
      <c r="D269" s="3">
        <v>1956</v>
      </c>
      <c r="E269" s="6">
        <v>42292</v>
      </c>
      <c r="F269" s="4">
        <v>89.84</v>
      </c>
      <c r="G269" s="5">
        <v>4</v>
      </c>
      <c r="H269" s="72">
        <v>45291</v>
      </c>
      <c r="I269" s="4">
        <v>96.6</v>
      </c>
      <c r="J269" s="4">
        <v>96.6</v>
      </c>
      <c r="K269" s="1"/>
      <c r="L269" s="7" t="s">
        <v>75</v>
      </c>
    </row>
    <row r="270" spans="1:12" ht="18" x14ac:dyDescent="0.3">
      <c r="A270" s="1">
        <v>236</v>
      </c>
      <c r="B270" s="2" t="s">
        <v>790</v>
      </c>
      <c r="C270" s="2" t="s">
        <v>421</v>
      </c>
      <c r="D270" s="3">
        <v>1975</v>
      </c>
      <c r="E270" s="6">
        <v>41963</v>
      </c>
      <c r="F270" s="4">
        <v>37.5</v>
      </c>
      <c r="G270" s="5">
        <v>1</v>
      </c>
      <c r="H270" s="72">
        <v>45291</v>
      </c>
      <c r="I270" s="4">
        <v>80.2</v>
      </c>
      <c r="J270" s="4">
        <v>80.2</v>
      </c>
      <c r="K270" s="1"/>
      <c r="L270" s="7" t="s">
        <v>75</v>
      </c>
    </row>
    <row r="271" spans="1:12" ht="18" x14ac:dyDescent="0.3">
      <c r="A271" s="1">
        <v>237</v>
      </c>
      <c r="B271" s="2" t="s">
        <v>790</v>
      </c>
      <c r="C271" s="2" t="s">
        <v>422</v>
      </c>
      <c r="D271" s="3">
        <v>1980</v>
      </c>
      <c r="E271" s="6">
        <v>41963</v>
      </c>
      <c r="F271" s="4">
        <v>124.4</v>
      </c>
      <c r="G271" s="5">
        <v>3</v>
      </c>
      <c r="H271" s="72">
        <v>45291</v>
      </c>
      <c r="I271" s="4">
        <v>149.6</v>
      </c>
      <c r="J271" s="4">
        <v>149.6</v>
      </c>
      <c r="K271" s="1"/>
      <c r="L271" s="7" t="s">
        <v>75</v>
      </c>
    </row>
    <row r="272" spans="1:12" ht="18" x14ac:dyDescent="0.3">
      <c r="A272" s="159" t="s">
        <v>423</v>
      </c>
      <c r="B272" s="160"/>
      <c r="C272" s="161"/>
      <c r="D272" s="11" t="s">
        <v>19</v>
      </c>
      <c r="E272" s="7" t="s">
        <v>19</v>
      </c>
      <c r="F272" s="4">
        <f>SUM(F273:F327)</f>
        <v>14005.109999999997</v>
      </c>
      <c r="G272" s="5">
        <f>SUM(G273:G327)</f>
        <v>972</v>
      </c>
      <c r="H272" s="71" t="s">
        <v>19</v>
      </c>
      <c r="I272" s="4">
        <f>SUM(I273:I327)</f>
        <v>10459.520000000002</v>
      </c>
      <c r="J272" s="4">
        <f>SUM(J273:J327)</f>
        <v>52941.630000000005</v>
      </c>
      <c r="K272" s="7" t="s">
        <v>19</v>
      </c>
      <c r="L272" s="7" t="s">
        <v>19</v>
      </c>
    </row>
    <row r="273" spans="1:12" ht="18" x14ac:dyDescent="0.3">
      <c r="A273" s="1">
        <v>238</v>
      </c>
      <c r="B273" s="2" t="s">
        <v>424</v>
      </c>
      <c r="C273" s="2" t="s">
        <v>425</v>
      </c>
      <c r="D273" s="3">
        <v>1965</v>
      </c>
      <c r="E273" s="6">
        <v>41998</v>
      </c>
      <c r="F273" s="4">
        <v>140.30000000000001</v>
      </c>
      <c r="G273" s="5">
        <v>6</v>
      </c>
      <c r="H273" s="72">
        <v>45291</v>
      </c>
      <c r="I273" s="4">
        <v>140.1</v>
      </c>
      <c r="J273" s="4">
        <v>140.1</v>
      </c>
      <c r="K273" s="1"/>
      <c r="L273" s="7" t="s">
        <v>75</v>
      </c>
    </row>
    <row r="274" spans="1:12" ht="36" x14ac:dyDescent="0.3">
      <c r="A274" s="1">
        <v>239</v>
      </c>
      <c r="B274" s="2" t="s">
        <v>424</v>
      </c>
      <c r="C274" s="2" t="s">
        <v>426</v>
      </c>
      <c r="D274" s="3">
        <v>1968</v>
      </c>
      <c r="E274" s="6">
        <v>41746</v>
      </c>
      <c r="F274" s="4">
        <v>92.5</v>
      </c>
      <c r="G274" s="5">
        <v>9</v>
      </c>
      <c r="H274" s="72">
        <v>45291</v>
      </c>
      <c r="I274" s="4">
        <v>125.5</v>
      </c>
      <c r="J274" s="4">
        <v>1575</v>
      </c>
      <c r="K274" s="1" t="s">
        <v>427</v>
      </c>
      <c r="L274" s="7" t="s">
        <v>25</v>
      </c>
    </row>
    <row r="275" spans="1:12" ht="36" x14ac:dyDescent="0.3">
      <c r="A275" s="1">
        <v>240</v>
      </c>
      <c r="B275" s="2" t="s">
        <v>424</v>
      </c>
      <c r="C275" s="2" t="s">
        <v>428</v>
      </c>
      <c r="D275" s="3">
        <v>1917</v>
      </c>
      <c r="E275" s="6">
        <v>41586</v>
      </c>
      <c r="F275" s="4">
        <v>326.10000000000002</v>
      </c>
      <c r="G275" s="5">
        <v>29</v>
      </c>
      <c r="H275" s="72">
        <v>45291</v>
      </c>
      <c r="I275" s="4">
        <v>164.8</v>
      </c>
      <c r="J275" s="4">
        <v>807</v>
      </c>
      <c r="K275" s="1" t="s">
        <v>429</v>
      </c>
      <c r="L275" s="7" t="s">
        <v>25</v>
      </c>
    </row>
    <row r="276" spans="1:12" ht="36" x14ac:dyDescent="0.3">
      <c r="A276" s="1">
        <v>241</v>
      </c>
      <c r="B276" s="2" t="s">
        <v>424</v>
      </c>
      <c r="C276" s="2" t="s">
        <v>430</v>
      </c>
      <c r="D276" s="3">
        <v>1917</v>
      </c>
      <c r="E276" s="6">
        <v>41235</v>
      </c>
      <c r="F276" s="4">
        <v>123.9</v>
      </c>
      <c r="G276" s="5">
        <v>6</v>
      </c>
      <c r="H276" s="72">
        <v>45291</v>
      </c>
      <c r="I276" s="4">
        <v>109.6</v>
      </c>
      <c r="J276" s="4">
        <v>109.6</v>
      </c>
      <c r="K276" s="1"/>
      <c r="L276" s="7" t="s">
        <v>75</v>
      </c>
    </row>
    <row r="277" spans="1:12" ht="36" x14ac:dyDescent="0.3">
      <c r="A277" s="1">
        <v>242</v>
      </c>
      <c r="B277" s="2" t="s">
        <v>424</v>
      </c>
      <c r="C277" s="2" t="s">
        <v>431</v>
      </c>
      <c r="D277" s="3">
        <v>1917</v>
      </c>
      <c r="E277" s="6">
        <v>41586</v>
      </c>
      <c r="F277" s="4">
        <v>237.5</v>
      </c>
      <c r="G277" s="5">
        <v>18</v>
      </c>
      <c r="H277" s="72">
        <v>45291</v>
      </c>
      <c r="I277" s="4">
        <v>185.8</v>
      </c>
      <c r="J277" s="4">
        <v>800</v>
      </c>
      <c r="K277" s="1" t="s">
        <v>432</v>
      </c>
      <c r="L277" s="7" t="s">
        <v>25</v>
      </c>
    </row>
    <row r="278" spans="1:12" ht="36" x14ac:dyDescent="0.3">
      <c r="A278" s="1">
        <v>243</v>
      </c>
      <c r="B278" s="2" t="s">
        <v>424</v>
      </c>
      <c r="C278" s="2" t="s">
        <v>433</v>
      </c>
      <c r="D278" s="3">
        <v>1925</v>
      </c>
      <c r="E278" s="6">
        <v>41235</v>
      </c>
      <c r="F278" s="4">
        <v>443.8</v>
      </c>
      <c r="G278" s="5">
        <v>28</v>
      </c>
      <c r="H278" s="72">
        <v>45291</v>
      </c>
      <c r="I278" s="4">
        <v>269.39999999999998</v>
      </c>
      <c r="J278" s="4">
        <v>1346</v>
      </c>
      <c r="K278" s="1" t="s">
        <v>434</v>
      </c>
      <c r="L278" s="7" t="s">
        <v>25</v>
      </c>
    </row>
    <row r="279" spans="1:12" ht="36" x14ac:dyDescent="0.3">
      <c r="A279" s="1">
        <v>244</v>
      </c>
      <c r="B279" s="2" t="s">
        <v>424</v>
      </c>
      <c r="C279" s="2" t="s">
        <v>435</v>
      </c>
      <c r="D279" s="3">
        <v>1925</v>
      </c>
      <c r="E279" s="6">
        <v>41235</v>
      </c>
      <c r="F279" s="4">
        <v>482.6</v>
      </c>
      <c r="G279" s="5">
        <v>32</v>
      </c>
      <c r="H279" s="72">
        <v>45291</v>
      </c>
      <c r="I279" s="4">
        <v>265.39999999999998</v>
      </c>
      <c r="J279" s="4">
        <v>3088</v>
      </c>
      <c r="K279" s="1" t="s">
        <v>436</v>
      </c>
      <c r="L279" s="7" t="s">
        <v>25</v>
      </c>
    </row>
    <row r="280" spans="1:12" ht="39.75" customHeight="1" x14ac:dyDescent="0.3">
      <c r="A280" s="1">
        <v>245</v>
      </c>
      <c r="B280" s="2" t="s">
        <v>424</v>
      </c>
      <c r="C280" s="19" t="s">
        <v>605</v>
      </c>
      <c r="D280" s="17">
        <v>1949</v>
      </c>
      <c r="E280" s="18">
        <v>41235</v>
      </c>
      <c r="F280" s="4">
        <v>182.8</v>
      </c>
      <c r="G280" s="5">
        <v>7</v>
      </c>
      <c r="H280" s="72">
        <v>45291</v>
      </c>
      <c r="I280" s="20">
        <v>102.5</v>
      </c>
      <c r="J280" s="20">
        <v>1101</v>
      </c>
      <c r="K280" s="21" t="s">
        <v>606</v>
      </c>
      <c r="L280" s="22" t="s">
        <v>25</v>
      </c>
    </row>
    <row r="281" spans="1:12" ht="18" x14ac:dyDescent="0.3">
      <c r="A281" s="1">
        <v>246</v>
      </c>
      <c r="B281" s="2" t="s">
        <v>424</v>
      </c>
      <c r="C281" s="2" t="s">
        <v>437</v>
      </c>
      <c r="D281" s="3">
        <v>1917</v>
      </c>
      <c r="E281" s="6">
        <v>41586</v>
      </c>
      <c r="F281" s="4">
        <v>225.9</v>
      </c>
      <c r="G281" s="5">
        <v>19</v>
      </c>
      <c r="H281" s="72">
        <v>45291</v>
      </c>
      <c r="I281" s="4">
        <v>125.5</v>
      </c>
      <c r="J281" s="4">
        <v>125.5</v>
      </c>
      <c r="K281" s="1"/>
      <c r="L281" s="7" t="s">
        <v>75</v>
      </c>
    </row>
    <row r="282" spans="1:12" ht="36" x14ac:dyDescent="0.3">
      <c r="A282" s="1">
        <v>247</v>
      </c>
      <c r="B282" s="2" t="s">
        <v>424</v>
      </c>
      <c r="C282" s="2" t="s">
        <v>438</v>
      </c>
      <c r="D282" s="3">
        <v>1917</v>
      </c>
      <c r="E282" s="6">
        <v>41586</v>
      </c>
      <c r="F282" s="4">
        <v>174.1</v>
      </c>
      <c r="G282" s="5">
        <v>10</v>
      </c>
      <c r="H282" s="72">
        <v>45291</v>
      </c>
      <c r="I282" s="4">
        <v>102.7</v>
      </c>
      <c r="J282" s="4">
        <v>759</v>
      </c>
      <c r="K282" s="1" t="s">
        <v>439</v>
      </c>
      <c r="L282" s="7" t="s">
        <v>25</v>
      </c>
    </row>
    <row r="283" spans="1:12" ht="36" x14ac:dyDescent="0.3">
      <c r="A283" s="1">
        <v>248</v>
      </c>
      <c r="B283" s="2" t="s">
        <v>424</v>
      </c>
      <c r="C283" s="2" t="s">
        <v>440</v>
      </c>
      <c r="D283" s="3">
        <v>1917</v>
      </c>
      <c r="E283" s="6">
        <v>41593</v>
      </c>
      <c r="F283" s="4">
        <v>167.2</v>
      </c>
      <c r="G283" s="5">
        <v>10</v>
      </c>
      <c r="H283" s="72">
        <v>45291</v>
      </c>
      <c r="I283" s="4">
        <v>124.15</v>
      </c>
      <c r="J283" s="4">
        <v>674</v>
      </c>
      <c r="K283" s="1" t="s">
        <v>441</v>
      </c>
      <c r="L283" s="7" t="s">
        <v>25</v>
      </c>
    </row>
    <row r="284" spans="1:12" ht="36" x14ac:dyDescent="0.3">
      <c r="A284" s="1">
        <v>249</v>
      </c>
      <c r="B284" s="2" t="s">
        <v>424</v>
      </c>
      <c r="C284" s="2" t="s">
        <v>442</v>
      </c>
      <c r="D284" s="3">
        <v>1917</v>
      </c>
      <c r="E284" s="6">
        <v>41593</v>
      </c>
      <c r="F284" s="4">
        <v>257.60000000000002</v>
      </c>
      <c r="G284" s="5">
        <v>18</v>
      </c>
      <c r="H284" s="72">
        <v>45291</v>
      </c>
      <c r="I284" s="4">
        <v>127.8</v>
      </c>
      <c r="J284" s="4">
        <v>1217</v>
      </c>
      <c r="K284" s="1" t="s">
        <v>443</v>
      </c>
      <c r="L284" s="7" t="s">
        <v>25</v>
      </c>
    </row>
    <row r="285" spans="1:12" ht="36" x14ac:dyDescent="0.3">
      <c r="A285" s="1">
        <v>250</v>
      </c>
      <c r="B285" s="2" t="s">
        <v>424</v>
      </c>
      <c r="C285" s="2" t="s">
        <v>444</v>
      </c>
      <c r="D285" s="3">
        <v>1917</v>
      </c>
      <c r="E285" s="6">
        <v>41784</v>
      </c>
      <c r="F285" s="4">
        <v>207</v>
      </c>
      <c r="G285" s="5">
        <v>14</v>
      </c>
      <c r="H285" s="72">
        <v>45291</v>
      </c>
      <c r="I285" s="4">
        <v>122</v>
      </c>
      <c r="J285" s="4">
        <v>1019</v>
      </c>
      <c r="K285" s="1" t="s">
        <v>445</v>
      </c>
      <c r="L285" s="7" t="s">
        <v>25</v>
      </c>
    </row>
    <row r="286" spans="1:12" ht="36" x14ac:dyDescent="0.3">
      <c r="A286" s="1">
        <v>251</v>
      </c>
      <c r="B286" s="2" t="s">
        <v>424</v>
      </c>
      <c r="C286" s="2" t="s">
        <v>446</v>
      </c>
      <c r="D286" s="3">
        <v>1917</v>
      </c>
      <c r="E286" s="6">
        <v>41563</v>
      </c>
      <c r="F286" s="4">
        <v>146.69999999999999</v>
      </c>
      <c r="G286" s="5">
        <v>10</v>
      </c>
      <c r="H286" s="72">
        <v>45291</v>
      </c>
      <c r="I286" s="4">
        <v>145.1</v>
      </c>
      <c r="J286" s="4">
        <v>852</v>
      </c>
      <c r="K286" s="1" t="s">
        <v>447</v>
      </c>
      <c r="L286" s="7" t="s">
        <v>25</v>
      </c>
    </row>
    <row r="287" spans="1:12" ht="18" x14ac:dyDescent="0.3">
      <c r="A287" s="1">
        <v>252</v>
      </c>
      <c r="B287" s="2" t="s">
        <v>424</v>
      </c>
      <c r="C287" s="2" t="s">
        <v>448</v>
      </c>
      <c r="D287" s="3">
        <v>1960</v>
      </c>
      <c r="E287" s="6">
        <v>41784</v>
      </c>
      <c r="F287" s="4">
        <v>124.2</v>
      </c>
      <c r="G287" s="5">
        <v>4</v>
      </c>
      <c r="H287" s="72">
        <v>45291</v>
      </c>
      <c r="I287" s="4">
        <v>100.8</v>
      </c>
      <c r="J287" s="4">
        <v>100.8</v>
      </c>
      <c r="K287" s="1"/>
      <c r="L287" s="7" t="s">
        <v>75</v>
      </c>
    </row>
    <row r="288" spans="1:12" ht="36" x14ac:dyDescent="0.3">
      <c r="A288" s="1">
        <v>253</v>
      </c>
      <c r="B288" s="2" t="s">
        <v>424</v>
      </c>
      <c r="C288" s="2" t="s">
        <v>449</v>
      </c>
      <c r="D288" s="3">
        <v>1969</v>
      </c>
      <c r="E288" s="6">
        <v>41593</v>
      </c>
      <c r="F288" s="4">
        <v>245.5</v>
      </c>
      <c r="G288" s="5">
        <v>36</v>
      </c>
      <c r="H288" s="72">
        <v>45291</v>
      </c>
      <c r="I288" s="4">
        <v>211</v>
      </c>
      <c r="J288" s="4">
        <v>423.5</v>
      </c>
      <c r="K288" s="1" t="s">
        <v>450</v>
      </c>
      <c r="L288" s="7" t="s">
        <v>25</v>
      </c>
    </row>
    <row r="289" spans="1:12" ht="36" x14ac:dyDescent="0.3">
      <c r="A289" s="1">
        <v>254</v>
      </c>
      <c r="B289" s="2" t="s">
        <v>424</v>
      </c>
      <c r="C289" s="2" t="s">
        <v>792</v>
      </c>
      <c r="D289" s="3">
        <v>1917</v>
      </c>
      <c r="E289" s="6">
        <v>41600</v>
      </c>
      <c r="F289" s="4">
        <v>219.5</v>
      </c>
      <c r="G289" s="5">
        <v>7</v>
      </c>
      <c r="H289" s="72">
        <v>45291</v>
      </c>
      <c r="I289" s="4">
        <v>100.5</v>
      </c>
      <c r="J289" s="4">
        <v>2221</v>
      </c>
      <c r="K289" s="1" t="s">
        <v>451</v>
      </c>
      <c r="L289" s="7" t="s">
        <v>25</v>
      </c>
    </row>
    <row r="290" spans="1:12" ht="36" x14ac:dyDescent="0.3">
      <c r="A290" s="1">
        <v>255</v>
      </c>
      <c r="B290" s="2" t="s">
        <v>424</v>
      </c>
      <c r="C290" s="2" t="s">
        <v>793</v>
      </c>
      <c r="D290" s="3">
        <v>1917</v>
      </c>
      <c r="E290" s="6">
        <v>41593</v>
      </c>
      <c r="F290" s="4">
        <v>572.9</v>
      </c>
      <c r="G290" s="5">
        <v>16</v>
      </c>
      <c r="H290" s="72">
        <v>45291</v>
      </c>
      <c r="I290" s="4">
        <v>354.8</v>
      </c>
      <c r="J290" s="4">
        <v>695</v>
      </c>
      <c r="K290" s="1" t="s">
        <v>452</v>
      </c>
      <c r="L290" s="7" t="s">
        <v>25</v>
      </c>
    </row>
    <row r="291" spans="1:12" ht="36" x14ac:dyDescent="0.3">
      <c r="A291" s="1">
        <v>256</v>
      </c>
      <c r="B291" s="2" t="s">
        <v>424</v>
      </c>
      <c r="C291" s="2" t="s">
        <v>794</v>
      </c>
      <c r="D291" s="3">
        <v>1917</v>
      </c>
      <c r="E291" s="6">
        <v>41593</v>
      </c>
      <c r="F291" s="4">
        <v>231.8</v>
      </c>
      <c r="G291" s="5">
        <v>21</v>
      </c>
      <c r="H291" s="72">
        <v>45291</v>
      </c>
      <c r="I291" s="4">
        <v>210.2</v>
      </c>
      <c r="J291" s="4">
        <v>684</v>
      </c>
      <c r="K291" s="1" t="s">
        <v>453</v>
      </c>
      <c r="L291" s="7" t="s">
        <v>25</v>
      </c>
    </row>
    <row r="292" spans="1:12" ht="36" x14ac:dyDescent="0.3">
      <c r="A292" s="1">
        <v>257</v>
      </c>
      <c r="B292" s="2" t="s">
        <v>424</v>
      </c>
      <c r="C292" s="2" t="s">
        <v>795</v>
      </c>
      <c r="D292" s="3">
        <v>1917</v>
      </c>
      <c r="E292" s="6">
        <v>41600</v>
      </c>
      <c r="F292" s="4">
        <v>152.5</v>
      </c>
      <c r="G292" s="5">
        <v>6</v>
      </c>
      <c r="H292" s="72">
        <v>45291</v>
      </c>
      <c r="I292" s="4">
        <v>157.80000000000001</v>
      </c>
      <c r="J292" s="4">
        <v>573</v>
      </c>
      <c r="K292" s="1" t="s">
        <v>454</v>
      </c>
      <c r="L292" s="7" t="s">
        <v>25</v>
      </c>
    </row>
    <row r="293" spans="1:12" ht="36" x14ac:dyDescent="0.3">
      <c r="A293" s="1">
        <v>258</v>
      </c>
      <c r="B293" s="2" t="s">
        <v>424</v>
      </c>
      <c r="C293" s="2" t="s">
        <v>796</v>
      </c>
      <c r="D293" s="3">
        <v>1917</v>
      </c>
      <c r="E293" s="6">
        <v>41593</v>
      </c>
      <c r="F293" s="4">
        <v>185.4</v>
      </c>
      <c r="G293" s="5">
        <v>6</v>
      </c>
      <c r="H293" s="72">
        <v>45291</v>
      </c>
      <c r="I293" s="4">
        <v>147.4</v>
      </c>
      <c r="J293" s="4">
        <v>739</v>
      </c>
      <c r="K293" s="1" t="s">
        <v>455</v>
      </c>
      <c r="L293" s="7" t="s">
        <v>25</v>
      </c>
    </row>
    <row r="294" spans="1:12" ht="36" x14ac:dyDescent="0.3">
      <c r="A294" s="1">
        <v>259</v>
      </c>
      <c r="B294" s="2" t="s">
        <v>424</v>
      </c>
      <c r="C294" s="2" t="s">
        <v>797</v>
      </c>
      <c r="D294" s="3">
        <v>1917</v>
      </c>
      <c r="E294" s="6">
        <v>41593</v>
      </c>
      <c r="F294" s="4">
        <v>198.2</v>
      </c>
      <c r="G294" s="5">
        <v>15</v>
      </c>
      <c r="H294" s="72">
        <v>45291</v>
      </c>
      <c r="I294" s="4">
        <v>105</v>
      </c>
      <c r="J294" s="4">
        <v>656</v>
      </c>
      <c r="K294" s="1" t="s">
        <v>456</v>
      </c>
      <c r="L294" s="7" t="s">
        <v>25</v>
      </c>
    </row>
    <row r="295" spans="1:12" ht="36" x14ac:dyDescent="0.3">
      <c r="A295" s="1">
        <v>260</v>
      </c>
      <c r="B295" s="2" t="s">
        <v>424</v>
      </c>
      <c r="C295" s="2" t="s">
        <v>798</v>
      </c>
      <c r="D295" s="3">
        <v>1968</v>
      </c>
      <c r="E295" s="6">
        <v>41600</v>
      </c>
      <c r="F295" s="4">
        <v>85.1</v>
      </c>
      <c r="G295" s="5">
        <v>6</v>
      </c>
      <c r="H295" s="72">
        <v>45291</v>
      </c>
      <c r="I295" s="4">
        <v>85.2</v>
      </c>
      <c r="J295" s="4">
        <v>85.2</v>
      </c>
      <c r="K295" s="1"/>
      <c r="L295" s="7" t="s">
        <v>75</v>
      </c>
    </row>
    <row r="296" spans="1:12" ht="36" x14ac:dyDescent="0.3">
      <c r="A296" s="1">
        <v>261</v>
      </c>
      <c r="B296" s="2" t="s">
        <v>424</v>
      </c>
      <c r="C296" s="2" t="s">
        <v>457</v>
      </c>
      <c r="D296" s="3">
        <v>1966</v>
      </c>
      <c r="E296" s="6">
        <v>41630</v>
      </c>
      <c r="F296" s="4">
        <v>1389.11</v>
      </c>
      <c r="G296" s="5">
        <v>154</v>
      </c>
      <c r="H296" s="72">
        <v>45291</v>
      </c>
      <c r="I296" s="4">
        <v>877.84</v>
      </c>
      <c r="J296" s="4">
        <v>4983</v>
      </c>
      <c r="K296" s="1" t="s">
        <v>458</v>
      </c>
      <c r="L296" s="7" t="s">
        <v>25</v>
      </c>
    </row>
    <row r="297" spans="1:12" ht="36" x14ac:dyDescent="0.3">
      <c r="A297" s="1">
        <v>262</v>
      </c>
      <c r="B297" s="2" t="s">
        <v>424</v>
      </c>
      <c r="C297" s="2" t="s">
        <v>459</v>
      </c>
      <c r="D297" s="3">
        <v>1960</v>
      </c>
      <c r="E297" s="6">
        <v>41600</v>
      </c>
      <c r="F297" s="4">
        <v>130.30000000000001</v>
      </c>
      <c r="G297" s="5">
        <v>3</v>
      </c>
      <c r="H297" s="72">
        <v>45291</v>
      </c>
      <c r="I297" s="4">
        <v>193.8</v>
      </c>
      <c r="J297" s="4">
        <v>657</v>
      </c>
      <c r="K297" s="1" t="s">
        <v>460</v>
      </c>
      <c r="L297" s="7" t="s">
        <v>25</v>
      </c>
    </row>
    <row r="298" spans="1:12" ht="18" x14ac:dyDescent="0.3">
      <c r="A298" s="1">
        <v>263</v>
      </c>
      <c r="B298" s="2" t="s">
        <v>424</v>
      </c>
      <c r="C298" s="2" t="s">
        <v>461</v>
      </c>
      <c r="D298" s="3">
        <v>1960</v>
      </c>
      <c r="E298" s="6">
        <v>41600</v>
      </c>
      <c r="F298" s="4">
        <v>207.9</v>
      </c>
      <c r="G298" s="5">
        <v>10</v>
      </c>
      <c r="H298" s="72">
        <v>45291</v>
      </c>
      <c r="I298" s="4">
        <v>151.80000000000001</v>
      </c>
      <c r="J298" s="4">
        <v>151.80000000000001</v>
      </c>
      <c r="K298" s="1"/>
      <c r="L298" s="7" t="s">
        <v>75</v>
      </c>
    </row>
    <row r="299" spans="1:12" ht="18" x14ac:dyDescent="0.3">
      <c r="A299" s="1">
        <v>264</v>
      </c>
      <c r="B299" s="2" t="s">
        <v>424</v>
      </c>
      <c r="C299" s="2" t="s">
        <v>462</v>
      </c>
      <c r="D299" s="3">
        <v>1960</v>
      </c>
      <c r="E299" s="6">
        <v>41600</v>
      </c>
      <c r="F299" s="4">
        <v>194</v>
      </c>
      <c r="G299" s="5">
        <v>10</v>
      </c>
      <c r="H299" s="72">
        <v>45291</v>
      </c>
      <c r="I299" s="4">
        <v>149.1</v>
      </c>
      <c r="J299" s="4">
        <v>149.1</v>
      </c>
      <c r="K299" s="1"/>
      <c r="L299" s="7" t="s">
        <v>75</v>
      </c>
    </row>
    <row r="300" spans="1:12" ht="36" x14ac:dyDescent="0.3">
      <c r="A300" s="1">
        <v>265</v>
      </c>
      <c r="B300" s="2" t="s">
        <v>424</v>
      </c>
      <c r="C300" s="2" t="s">
        <v>463</v>
      </c>
      <c r="D300" s="3">
        <v>1960</v>
      </c>
      <c r="E300" s="6">
        <v>41600</v>
      </c>
      <c r="F300" s="4">
        <v>354.5</v>
      </c>
      <c r="G300" s="5">
        <v>26</v>
      </c>
      <c r="H300" s="72">
        <v>45291</v>
      </c>
      <c r="I300" s="4">
        <v>154.6</v>
      </c>
      <c r="J300" s="4">
        <v>631</v>
      </c>
      <c r="K300" s="1" t="s">
        <v>464</v>
      </c>
      <c r="L300" s="7" t="s">
        <v>25</v>
      </c>
    </row>
    <row r="301" spans="1:12" ht="18" x14ac:dyDescent="0.3">
      <c r="A301" s="1">
        <v>266</v>
      </c>
      <c r="B301" s="2" t="s">
        <v>424</v>
      </c>
      <c r="C301" s="2" t="s">
        <v>465</v>
      </c>
      <c r="D301" s="3">
        <v>1917</v>
      </c>
      <c r="E301" s="6">
        <v>41522</v>
      </c>
      <c r="F301" s="4">
        <v>192</v>
      </c>
      <c r="G301" s="5">
        <v>16</v>
      </c>
      <c r="H301" s="72">
        <v>45291</v>
      </c>
      <c r="I301" s="4">
        <v>115.1</v>
      </c>
      <c r="J301" s="4">
        <v>1685</v>
      </c>
      <c r="K301" s="1"/>
      <c r="L301" s="7" t="s">
        <v>75</v>
      </c>
    </row>
    <row r="302" spans="1:12" ht="36" x14ac:dyDescent="0.3">
      <c r="A302" s="1">
        <v>267</v>
      </c>
      <c r="B302" s="2" t="s">
        <v>424</v>
      </c>
      <c r="C302" s="2" t="s">
        <v>466</v>
      </c>
      <c r="D302" s="3">
        <v>1917</v>
      </c>
      <c r="E302" s="6">
        <v>41593</v>
      </c>
      <c r="F302" s="4">
        <v>394.3</v>
      </c>
      <c r="G302" s="5">
        <v>44</v>
      </c>
      <c r="H302" s="72">
        <v>45291</v>
      </c>
      <c r="I302" s="4">
        <v>283.3</v>
      </c>
      <c r="J302" s="4">
        <v>2071</v>
      </c>
      <c r="K302" s="1" t="s">
        <v>467</v>
      </c>
      <c r="L302" s="7" t="s">
        <v>25</v>
      </c>
    </row>
    <row r="303" spans="1:12" ht="36" x14ac:dyDescent="0.3">
      <c r="A303" s="1">
        <v>268</v>
      </c>
      <c r="B303" s="2" t="s">
        <v>424</v>
      </c>
      <c r="C303" s="2" t="s">
        <v>468</v>
      </c>
      <c r="D303" s="3">
        <v>1917</v>
      </c>
      <c r="E303" s="6">
        <v>41600</v>
      </c>
      <c r="F303" s="4">
        <v>133.1</v>
      </c>
      <c r="G303" s="5">
        <v>9</v>
      </c>
      <c r="H303" s="72">
        <v>45291</v>
      </c>
      <c r="I303" s="4">
        <v>167</v>
      </c>
      <c r="J303" s="4">
        <v>861</v>
      </c>
      <c r="K303" s="1" t="s">
        <v>469</v>
      </c>
      <c r="L303" s="7" t="s">
        <v>25</v>
      </c>
    </row>
    <row r="304" spans="1:12" ht="36" x14ac:dyDescent="0.3">
      <c r="A304" s="1">
        <v>269</v>
      </c>
      <c r="B304" s="2" t="s">
        <v>424</v>
      </c>
      <c r="C304" s="2" t="s">
        <v>470</v>
      </c>
      <c r="D304" s="3">
        <v>1917</v>
      </c>
      <c r="E304" s="6">
        <v>41600</v>
      </c>
      <c r="F304" s="4">
        <v>164.3</v>
      </c>
      <c r="G304" s="5">
        <v>18</v>
      </c>
      <c r="H304" s="72">
        <v>45291</v>
      </c>
      <c r="I304" s="4">
        <v>94.4</v>
      </c>
      <c r="J304" s="4">
        <v>539</v>
      </c>
      <c r="K304" s="1" t="s">
        <v>471</v>
      </c>
      <c r="L304" s="7" t="s">
        <v>25</v>
      </c>
    </row>
    <row r="305" spans="1:12" ht="36" x14ac:dyDescent="0.3">
      <c r="A305" s="1">
        <v>270</v>
      </c>
      <c r="B305" s="2" t="s">
        <v>424</v>
      </c>
      <c r="C305" s="2" t="s">
        <v>472</v>
      </c>
      <c r="D305" s="3">
        <v>1917</v>
      </c>
      <c r="E305" s="6">
        <v>41522</v>
      </c>
      <c r="F305" s="4">
        <v>160.6</v>
      </c>
      <c r="G305" s="5">
        <v>12</v>
      </c>
      <c r="H305" s="72">
        <v>45291</v>
      </c>
      <c r="I305" s="4">
        <v>104.4</v>
      </c>
      <c r="J305" s="4">
        <v>559</v>
      </c>
      <c r="K305" s="1" t="s">
        <v>473</v>
      </c>
      <c r="L305" s="7" t="s">
        <v>25</v>
      </c>
    </row>
    <row r="306" spans="1:12" ht="18" x14ac:dyDescent="0.3">
      <c r="A306" s="1">
        <v>271</v>
      </c>
      <c r="B306" s="2" t="s">
        <v>424</v>
      </c>
      <c r="C306" s="2" t="s">
        <v>474</v>
      </c>
      <c r="D306" s="3">
        <v>1961</v>
      </c>
      <c r="E306" s="6">
        <v>41607</v>
      </c>
      <c r="F306" s="4">
        <v>568.5</v>
      </c>
      <c r="G306" s="5">
        <v>25</v>
      </c>
      <c r="H306" s="72">
        <v>45291</v>
      </c>
      <c r="I306" s="4">
        <v>285.39999999999998</v>
      </c>
      <c r="J306" s="4">
        <v>285.39999999999998</v>
      </c>
      <c r="K306" s="1"/>
      <c r="L306" s="7" t="s">
        <v>75</v>
      </c>
    </row>
    <row r="307" spans="1:12" ht="18" x14ac:dyDescent="0.3">
      <c r="A307" s="1">
        <v>272</v>
      </c>
      <c r="B307" s="2" t="s">
        <v>424</v>
      </c>
      <c r="C307" s="2" t="s">
        <v>475</v>
      </c>
      <c r="D307" s="3">
        <v>1917</v>
      </c>
      <c r="E307" s="6">
        <v>41522</v>
      </c>
      <c r="F307" s="4">
        <v>183.3</v>
      </c>
      <c r="G307" s="5">
        <v>18</v>
      </c>
      <c r="H307" s="72">
        <v>45291</v>
      </c>
      <c r="I307" s="4">
        <v>185.8</v>
      </c>
      <c r="J307" s="4">
        <v>2005</v>
      </c>
      <c r="K307" s="1"/>
      <c r="L307" s="7" t="s">
        <v>75</v>
      </c>
    </row>
    <row r="308" spans="1:12" ht="36" x14ac:dyDescent="0.3">
      <c r="A308" s="1">
        <v>273</v>
      </c>
      <c r="B308" s="2" t="s">
        <v>424</v>
      </c>
      <c r="C308" s="2" t="s">
        <v>800</v>
      </c>
      <c r="D308" s="3">
        <v>1957</v>
      </c>
      <c r="E308" s="6">
        <v>41235</v>
      </c>
      <c r="F308" s="4">
        <v>288.89999999999998</v>
      </c>
      <c r="G308" s="5">
        <v>18</v>
      </c>
      <c r="H308" s="72">
        <v>45291</v>
      </c>
      <c r="I308" s="4">
        <v>160.5</v>
      </c>
      <c r="J308" s="4">
        <v>1805</v>
      </c>
      <c r="K308" s="1" t="s">
        <v>476</v>
      </c>
      <c r="L308" s="7" t="s">
        <v>25</v>
      </c>
    </row>
    <row r="309" spans="1:12" ht="36" x14ac:dyDescent="0.3">
      <c r="A309" s="1">
        <v>274</v>
      </c>
      <c r="B309" s="2" t="s">
        <v>424</v>
      </c>
      <c r="C309" s="2" t="s">
        <v>477</v>
      </c>
      <c r="D309" s="3">
        <v>1917</v>
      </c>
      <c r="E309" s="6">
        <v>41253</v>
      </c>
      <c r="F309" s="4">
        <v>499.3</v>
      </c>
      <c r="G309" s="5">
        <v>39</v>
      </c>
      <c r="H309" s="72">
        <v>45291</v>
      </c>
      <c r="I309" s="4">
        <v>373.4</v>
      </c>
      <c r="J309" s="4">
        <v>1333</v>
      </c>
      <c r="K309" s="1" t="s">
        <v>478</v>
      </c>
      <c r="L309" s="7" t="s">
        <v>25</v>
      </c>
    </row>
    <row r="310" spans="1:12" ht="36" x14ac:dyDescent="0.3">
      <c r="A310" s="1">
        <v>275</v>
      </c>
      <c r="B310" s="2" t="s">
        <v>424</v>
      </c>
      <c r="C310" s="2" t="s">
        <v>479</v>
      </c>
      <c r="D310" s="3">
        <v>1961</v>
      </c>
      <c r="E310" s="6">
        <v>41607</v>
      </c>
      <c r="F310" s="4">
        <v>458</v>
      </c>
      <c r="G310" s="5">
        <v>23</v>
      </c>
      <c r="H310" s="72">
        <v>45291</v>
      </c>
      <c r="I310" s="4">
        <v>231.3</v>
      </c>
      <c r="J310" s="4">
        <v>925</v>
      </c>
      <c r="K310" s="1" t="s">
        <v>480</v>
      </c>
      <c r="L310" s="7" t="s">
        <v>25</v>
      </c>
    </row>
    <row r="311" spans="1:12" ht="18" x14ac:dyDescent="0.3">
      <c r="A311" s="1">
        <v>276</v>
      </c>
      <c r="B311" s="2" t="s">
        <v>424</v>
      </c>
      <c r="C311" s="2" t="s">
        <v>799</v>
      </c>
      <c r="D311" s="3">
        <v>1917</v>
      </c>
      <c r="E311" s="6">
        <v>41607</v>
      </c>
      <c r="F311" s="4">
        <v>106.8</v>
      </c>
      <c r="G311" s="5">
        <v>7</v>
      </c>
      <c r="H311" s="72">
        <v>45291</v>
      </c>
      <c r="I311" s="4">
        <v>51.2</v>
      </c>
      <c r="J311" s="4">
        <v>51.2</v>
      </c>
      <c r="K311" s="1"/>
      <c r="L311" s="7" t="s">
        <v>75</v>
      </c>
    </row>
    <row r="312" spans="1:12" ht="36" x14ac:dyDescent="0.3">
      <c r="A312" s="1">
        <v>277</v>
      </c>
      <c r="B312" s="2" t="s">
        <v>424</v>
      </c>
      <c r="C312" s="2" t="s">
        <v>481</v>
      </c>
      <c r="D312" s="3">
        <v>1958</v>
      </c>
      <c r="E312" s="6">
        <v>41522</v>
      </c>
      <c r="F312" s="4">
        <v>163.4</v>
      </c>
      <c r="G312" s="5">
        <v>9</v>
      </c>
      <c r="H312" s="72">
        <v>45291</v>
      </c>
      <c r="I312" s="4">
        <v>205</v>
      </c>
      <c r="J312" s="4">
        <v>1559</v>
      </c>
      <c r="K312" s="1" t="s">
        <v>482</v>
      </c>
      <c r="L312" s="7" t="s">
        <v>25</v>
      </c>
    </row>
    <row r="313" spans="1:12" ht="18" x14ac:dyDescent="0.3">
      <c r="A313" s="1">
        <v>278</v>
      </c>
      <c r="B313" s="2" t="s">
        <v>424</v>
      </c>
      <c r="C313" s="2" t="s">
        <v>483</v>
      </c>
      <c r="D313" s="3">
        <v>1960</v>
      </c>
      <c r="E313" s="6">
        <v>41614</v>
      </c>
      <c r="F313" s="4">
        <v>123.1</v>
      </c>
      <c r="G313" s="5">
        <v>8</v>
      </c>
      <c r="H313" s="72">
        <v>45291</v>
      </c>
      <c r="I313" s="4">
        <v>136.5</v>
      </c>
      <c r="J313" s="4">
        <v>136.5</v>
      </c>
      <c r="K313" s="1"/>
      <c r="L313" s="7" t="s">
        <v>75</v>
      </c>
    </row>
    <row r="314" spans="1:12" ht="18" x14ac:dyDescent="0.3">
      <c r="A314" s="1">
        <v>279</v>
      </c>
      <c r="B314" s="2" t="s">
        <v>424</v>
      </c>
      <c r="C314" s="2" t="s">
        <v>484</v>
      </c>
      <c r="D314" s="3">
        <v>1917</v>
      </c>
      <c r="E314" s="6">
        <v>41522</v>
      </c>
      <c r="F314" s="4">
        <v>180.4</v>
      </c>
      <c r="G314" s="5">
        <v>11</v>
      </c>
      <c r="H314" s="72">
        <v>45291</v>
      </c>
      <c r="I314" s="4">
        <v>213.4</v>
      </c>
      <c r="J314" s="4">
        <v>213.4</v>
      </c>
      <c r="K314" s="1"/>
      <c r="L314" s="7" t="s">
        <v>75</v>
      </c>
    </row>
    <row r="315" spans="1:12" ht="36" x14ac:dyDescent="0.3">
      <c r="A315" s="1">
        <v>280</v>
      </c>
      <c r="B315" s="2" t="s">
        <v>424</v>
      </c>
      <c r="C315" s="2" t="s">
        <v>485</v>
      </c>
      <c r="D315" s="3">
        <v>1950</v>
      </c>
      <c r="E315" s="6">
        <v>41235</v>
      </c>
      <c r="F315" s="4">
        <v>373.9</v>
      </c>
      <c r="G315" s="5">
        <v>20</v>
      </c>
      <c r="H315" s="72">
        <v>45291</v>
      </c>
      <c r="I315" s="4">
        <v>264.73</v>
      </c>
      <c r="J315" s="4">
        <v>264.73</v>
      </c>
      <c r="K315" s="1" t="s">
        <v>486</v>
      </c>
      <c r="L315" s="7" t="s">
        <v>25</v>
      </c>
    </row>
    <row r="316" spans="1:12" ht="36" x14ac:dyDescent="0.3">
      <c r="A316" s="1">
        <v>281</v>
      </c>
      <c r="B316" s="2" t="s">
        <v>424</v>
      </c>
      <c r="C316" s="2" t="s">
        <v>487</v>
      </c>
      <c r="D316" s="3">
        <v>1981</v>
      </c>
      <c r="E316" s="6">
        <v>41740</v>
      </c>
      <c r="F316" s="4">
        <v>379.9</v>
      </c>
      <c r="G316" s="5">
        <v>17</v>
      </c>
      <c r="H316" s="72">
        <v>45291</v>
      </c>
      <c r="I316" s="4">
        <v>244.7</v>
      </c>
      <c r="J316" s="4">
        <v>766</v>
      </c>
      <c r="K316" s="1" t="s">
        <v>488</v>
      </c>
      <c r="L316" s="7" t="s">
        <v>25</v>
      </c>
    </row>
    <row r="317" spans="1:12" ht="36" x14ac:dyDescent="0.3">
      <c r="A317" s="1">
        <v>282</v>
      </c>
      <c r="B317" s="2" t="s">
        <v>424</v>
      </c>
      <c r="C317" s="2" t="s">
        <v>489</v>
      </c>
      <c r="D317" s="3">
        <v>1972</v>
      </c>
      <c r="E317" s="6">
        <v>41614</v>
      </c>
      <c r="F317" s="4">
        <v>254.2</v>
      </c>
      <c r="G317" s="5">
        <v>19</v>
      </c>
      <c r="H317" s="72">
        <v>45291</v>
      </c>
      <c r="I317" s="4">
        <v>219.7</v>
      </c>
      <c r="J317" s="4">
        <v>1202</v>
      </c>
      <c r="K317" s="1" t="s">
        <v>490</v>
      </c>
      <c r="L317" s="7" t="s">
        <v>25</v>
      </c>
    </row>
    <row r="318" spans="1:12" ht="36" x14ac:dyDescent="0.3">
      <c r="A318" s="1">
        <v>283</v>
      </c>
      <c r="B318" s="2" t="s">
        <v>424</v>
      </c>
      <c r="C318" s="2" t="s">
        <v>491</v>
      </c>
      <c r="D318" s="3">
        <v>1917</v>
      </c>
      <c r="E318" s="6">
        <v>41235</v>
      </c>
      <c r="F318" s="4">
        <v>295.39999999999998</v>
      </c>
      <c r="G318" s="5">
        <v>23</v>
      </c>
      <c r="H318" s="72">
        <v>45291</v>
      </c>
      <c r="I318" s="4">
        <v>219.7</v>
      </c>
      <c r="J318" s="4">
        <v>2104</v>
      </c>
      <c r="K318" s="1" t="s">
        <v>492</v>
      </c>
      <c r="L318" s="7" t="s">
        <v>25</v>
      </c>
    </row>
    <row r="319" spans="1:12" ht="18" x14ac:dyDescent="0.3">
      <c r="A319" s="1">
        <v>284</v>
      </c>
      <c r="B319" s="2" t="s">
        <v>424</v>
      </c>
      <c r="C319" s="2" t="s">
        <v>493</v>
      </c>
      <c r="D319" s="3">
        <v>1886</v>
      </c>
      <c r="E319" s="6">
        <v>41235</v>
      </c>
      <c r="F319" s="4">
        <v>159.19999999999999</v>
      </c>
      <c r="G319" s="5">
        <v>9</v>
      </c>
      <c r="H319" s="72">
        <v>45291</v>
      </c>
      <c r="I319" s="4">
        <v>170.8</v>
      </c>
      <c r="J319" s="4">
        <v>170.8</v>
      </c>
      <c r="K319" s="1">
        <v>0</v>
      </c>
      <c r="L319" s="7" t="s">
        <v>75</v>
      </c>
    </row>
    <row r="320" spans="1:12" ht="36" x14ac:dyDescent="0.3">
      <c r="A320" s="1">
        <v>285</v>
      </c>
      <c r="B320" s="2" t="s">
        <v>424</v>
      </c>
      <c r="C320" s="2" t="s">
        <v>494</v>
      </c>
      <c r="D320" s="3">
        <v>1917</v>
      </c>
      <c r="E320" s="6">
        <v>41235</v>
      </c>
      <c r="F320" s="4">
        <v>144.1</v>
      </c>
      <c r="G320" s="5">
        <v>10</v>
      </c>
      <c r="H320" s="72">
        <v>45291</v>
      </c>
      <c r="I320" s="4">
        <v>151.30000000000001</v>
      </c>
      <c r="J320" s="4">
        <v>702</v>
      </c>
      <c r="K320" s="1" t="s">
        <v>495</v>
      </c>
      <c r="L320" s="7" t="s">
        <v>25</v>
      </c>
    </row>
    <row r="321" spans="1:12" ht="36" x14ac:dyDescent="0.3">
      <c r="A321" s="1">
        <v>286</v>
      </c>
      <c r="B321" s="2" t="s">
        <v>424</v>
      </c>
      <c r="C321" s="2" t="s">
        <v>496</v>
      </c>
      <c r="D321" s="3">
        <v>1969</v>
      </c>
      <c r="E321" s="6">
        <v>41614</v>
      </c>
      <c r="F321" s="4">
        <v>260.7</v>
      </c>
      <c r="G321" s="5">
        <v>13</v>
      </c>
      <c r="H321" s="72">
        <v>45291</v>
      </c>
      <c r="I321" s="4">
        <v>333</v>
      </c>
      <c r="J321" s="4">
        <v>998</v>
      </c>
      <c r="K321" s="1" t="s">
        <v>497</v>
      </c>
      <c r="L321" s="7" t="s">
        <v>25</v>
      </c>
    </row>
    <row r="322" spans="1:12" ht="36" x14ac:dyDescent="0.3">
      <c r="A322" s="1">
        <v>287</v>
      </c>
      <c r="B322" s="2" t="s">
        <v>424</v>
      </c>
      <c r="C322" s="2" t="s">
        <v>498</v>
      </c>
      <c r="D322" s="3">
        <v>1917</v>
      </c>
      <c r="E322" s="6">
        <v>41614</v>
      </c>
      <c r="F322" s="4">
        <v>250.9</v>
      </c>
      <c r="G322" s="5">
        <v>17</v>
      </c>
      <c r="H322" s="72">
        <v>45291</v>
      </c>
      <c r="I322" s="4">
        <v>306.2</v>
      </c>
      <c r="J322" s="4">
        <v>937</v>
      </c>
      <c r="K322" s="1" t="s">
        <v>499</v>
      </c>
      <c r="L322" s="7" t="s">
        <v>25</v>
      </c>
    </row>
    <row r="323" spans="1:12" ht="36" x14ac:dyDescent="0.3">
      <c r="A323" s="1">
        <v>288</v>
      </c>
      <c r="B323" s="2" t="s">
        <v>424</v>
      </c>
      <c r="C323" s="2" t="s">
        <v>500</v>
      </c>
      <c r="D323" s="3">
        <v>1917</v>
      </c>
      <c r="E323" s="6">
        <v>41235</v>
      </c>
      <c r="F323" s="4">
        <v>163.5</v>
      </c>
      <c r="G323" s="5">
        <v>6</v>
      </c>
      <c r="H323" s="72">
        <v>45291</v>
      </c>
      <c r="I323" s="4">
        <v>165.3</v>
      </c>
      <c r="J323" s="4">
        <v>542</v>
      </c>
      <c r="K323" s="1" t="s">
        <v>501</v>
      </c>
      <c r="L323" s="7" t="s">
        <v>25</v>
      </c>
    </row>
    <row r="324" spans="1:12" ht="36" x14ac:dyDescent="0.3">
      <c r="A324" s="1">
        <v>289</v>
      </c>
      <c r="B324" s="2" t="s">
        <v>424</v>
      </c>
      <c r="C324" s="2" t="s">
        <v>502</v>
      </c>
      <c r="D324" s="3">
        <v>1917</v>
      </c>
      <c r="E324" s="6">
        <v>41998</v>
      </c>
      <c r="F324" s="4">
        <v>82.4</v>
      </c>
      <c r="G324" s="5">
        <v>5</v>
      </c>
      <c r="H324" s="72">
        <v>45291</v>
      </c>
      <c r="I324" s="4">
        <v>151.69999999999999</v>
      </c>
      <c r="J324" s="4">
        <v>1038</v>
      </c>
      <c r="K324" s="1" t="s">
        <v>503</v>
      </c>
      <c r="L324" s="7" t="s">
        <v>25</v>
      </c>
    </row>
    <row r="325" spans="1:12" ht="36" x14ac:dyDescent="0.3">
      <c r="A325" s="1">
        <v>290</v>
      </c>
      <c r="B325" s="2" t="s">
        <v>424</v>
      </c>
      <c r="C325" s="2" t="s">
        <v>504</v>
      </c>
      <c r="D325" s="3">
        <v>1917</v>
      </c>
      <c r="E325" s="6">
        <v>41522</v>
      </c>
      <c r="F325" s="4">
        <v>204.8</v>
      </c>
      <c r="G325" s="5">
        <v>21</v>
      </c>
      <c r="H325" s="72">
        <v>45291</v>
      </c>
      <c r="I325" s="4">
        <v>140.9</v>
      </c>
      <c r="J325" s="4">
        <v>1208</v>
      </c>
      <c r="K325" s="1" t="s">
        <v>505</v>
      </c>
      <c r="L325" s="7" t="s">
        <v>25</v>
      </c>
    </row>
    <row r="326" spans="1:12" ht="36" x14ac:dyDescent="0.3">
      <c r="A326" s="1">
        <v>291</v>
      </c>
      <c r="B326" s="2" t="s">
        <v>424</v>
      </c>
      <c r="C326" s="2" t="s">
        <v>506</v>
      </c>
      <c r="D326" s="3">
        <v>1917</v>
      </c>
      <c r="E326" s="6">
        <v>41522</v>
      </c>
      <c r="F326" s="4">
        <v>110.6</v>
      </c>
      <c r="G326" s="5">
        <v>8</v>
      </c>
      <c r="H326" s="72">
        <v>45291</v>
      </c>
      <c r="I326" s="4">
        <v>126.4</v>
      </c>
      <c r="J326" s="4">
        <v>1048</v>
      </c>
      <c r="K326" s="1" t="s">
        <v>507</v>
      </c>
      <c r="L326" s="7" t="s">
        <v>25</v>
      </c>
    </row>
    <row r="327" spans="1:12" ht="36" x14ac:dyDescent="0.3">
      <c r="A327" s="1">
        <v>292</v>
      </c>
      <c r="B327" s="2" t="s">
        <v>424</v>
      </c>
      <c r="C327" s="2" t="s">
        <v>508</v>
      </c>
      <c r="D327" s="3">
        <v>1917</v>
      </c>
      <c r="E327" s="6">
        <v>41621</v>
      </c>
      <c r="F327" s="4">
        <v>210.6</v>
      </c>
      <c r="G327" s="5">
        <v>11</v>
      </c>
      <c r="H327" s="72">
        <v>45291</v>
      </c>
      <c r="I327" s="4">
        <v>248.2</v>
      </c>
      <c r="J327" s="4">
        <v>1570</v>
      </c>
      <c r="K327" s="1" t="s">
        <v>509</v>
      </c>
      <c r="L327" s="7" t="s">
        <v>25</v>
      </c>
    </row>
    <row r="328" spans="1:12" ht="18" x14ac:dyDescent="0.3">
      <c r="A328" s="159" t="s">
        <v>614</v>
      </c>
      <c r="B328" s="160"/>
      <c r="C328" s="161"/>
      <c r="D328" s="11" t="s">
        <v>19</v>
      </c>
      <c r="E328" s="7" t="s">
        <v>19</v>
      </c>
      <c r="F328" s="4">
        <f>SUM(F329:F330)</f>
        <v>414.09999999999997</v>
      </c>
      <c r="G328" s="5">
        <f>SUM(G329:G330)</f>
        <v>21</v>
      </c>
      <c r="H328" s="71" t="s">
        <v>19</v>
      </c>
      <c r="I328" s="4">
        <f>SUM(I329:I330)</f>
        <v>565.19999999999993</v>
      </c>
      <c r="J328" s="4">
        <f>SUM(J329:J330)</f>
        <v>3832.4</v>
      </c>
      <c r="K328" s="7" t="s">
        <v>19</v>
      </c>
      <c r="L328" s="7" t="s">
        <v>19</v>
      </c>
    </row>
    <row r="329" spans="1:12" ht="36" x14ac:dyDescent="0.3">
      <c r="A329" s="1">
        <v>293</v>
      </c>
      <c r="B329" s="2" t="s">
        <v>510</v>
      </c>
      <c r="C329" s="2" t="s">
        <v>511</v>
      </c>
      <c r="D329" s="3">
        <v>1940</v>
      </c>
      <c r="E329" s="6">
        <v>41778</v>
      </c>
      <c r="F329" s="4">
        <v>371.9</v>
      </c>
      <c r="G329" s="5">
        <v>19</v>
      </c>
      <c r="H329" s="72">
        <v>45291</v>
      </c>
      <c r="I329" s="4">
        <v>474.4</v>
      </c>
      <c r="J329" s="4">
        <v>2752.4</v>
      </c>
      <c r="K329" s="1" t="s">
        <v>512</v>
      </c>
      <c r="L329" s="7" t="s">
        <v>25</v>
      </c>
    </row>
    <row r="330" spans="1:12" ht="36" x14ac:dyDescent="0.3">
      <c r="A330" s="1">
        <v>294</v>
      </c>
      <c r="B330" s="2" t="s">
        <v>801</v>
      </c>
      <c r="C330" s="2" t="s">
        <v>513</v>
      </c>
      <c r="D330" s="3">
        <v>1949</v>
      </c>
      <c r="E330" s="6">
        <v>42613</v>
      </c>
      <c r="F330" s="4">
        <v>42.2</v>
      </c>
      <c r="G330" s="5">
        <v>2</v>
      </c>
      <c r="H330" s="72">
        <v>45291</v>
      </c>
      <c r="I330" s="4">
        <v>90.8</v>
      </c>
      <c r="J330" s="4">
        <v>1080</v>
      </c>
      <c r="K330" s="1" t="s">
        <v>514</v>
      </c>
      <c r="L330" s="7" t="s">
        <v>25</v>
      </c>
    </row>
    <row r="331" spans="1:12" ht="18" x14ac:dyDescent="0.3">
      <c r="A331" s="159" t="s">
        <v>615</v>
      </c>
      <c r="B331" s="160"/>
      <c r="C331" s="161"/>
      <c r="D331" s="11" t="s">
        <v>19</v>
      </c>
      <c r="E331" s="7" t="s">
        <v>19</v>
      </c>
      <c r="F331" s="4">
        <f>SUM(F332)</f>
        <v>119.5</v>
      </c>
      <c r="G331" s="5">
        <f>SUM(G332)</f>
        <v>4</v>
      </c>
      <c r="H331" s="71" t="s">
        <v>19</v>
      </c>
      <c r="I331" s="4">
        <f>SUM(I332)</f>
        <v>154.69999999999999</v>
      </c>
      <c r="J331" s="4">
        <f>SUM(J332)</f>
        <v>200</v>
      </c>
      <c r="K331" s="7" t="s">
        <v>19</v>
      </c>
      <c r="L331" s="7" t="s">
        <v>19</v>
      </c>
    </row>
    <row r="332" spans="1:12" ht="36" x14ac:dyDescent="0.3">
      <c r="A332" s="1">
        <v>295</v>
      </c>
      <c r="B332" s="2" t="s">
        <v>802</v>
      </c>
      <c r="C332" s="2" t="s">
        <v>852</v>
      </c>
      <c r="D332" s="3">
        <v>1974</v>
      </c>
      <c r="E332" s="6">
        <v>41499</v>
      </c>
      <c r="F332" s="4">
        <v>119.5</v>
      </c>
      <c r="G332" s="5">
        <v>4</v>
      </c>
      <c r="H332" s="72">
        <v>45291</v>
      </c>
      <c r="I332" s="4">
        <v>154.69999999999999</v>
      </c>
      <c r="J332" s="4">
        <v>200</v>
      </c>
      <c r="K332" s="1"/>
      <c r="L332" s="7" t="s">
        <v>75</v>
      </c>
    </row>
    <row r="333" spans="1:12" ht="18" x14ac:dyDescent="0.3">
      <c r="A333" s="159" t="s">
        <v>755</v>
      </c>
      <c r="B333" s="160"/>
      <c r="C333" s="161"/>
      <c r="D333" s="11" t="s">
        <v>19</v>
      </c>
      <c r="E333" s="7" t="s">
        <v>19</v>
      </c>
      <c r="F333" s="4">
        <f>SUM(F334:F360)</f>
        <v>1727.1999999999994</v>
      </c>
      <c r="G333" s="5">
        <f>SUM(G334:G360)</f>
        <v>117</v>
      </c>
      <c r="H333" s="71" t="s">
        <v>19</v>
      </c>
      <c r="I333" s="4">
        <f>SUM(I334:I360)</f>
        <v>3513.0000000000005</v>
      </c>
      <c r="J333" s="4">
        <f>SUM(J334:J360)</f>
        <v>11904.499999999998</v>
      </c>
      <c r="K333" s="7" t="s">
        <v>19</v>
      </c>
      <c r="L333" s="7" t="s">
        <v>19</v>
      </c>
    </row>
    <row r="334" spans="1:12" ht="18" x14ac:dyDescent="0.3">
      <c r="A334" s="1">
        <v>296</v>
      </c>
      <c r="B334" s="2" t="s">
        <v>803</v>
      </c>
      <c r="C334" s="2" t="s">
        <v>515</v>
      </c>
      <c r="D334" s="3">
        <v>1980</v>
      </c>
      <c r="E334" s="6">
        <v>42303</v>
      </c>
      <c r="F334" s="4">
        <v>33.299999999999997</v>
      </c>
      <c r="G334" s="5">
        <v>2</v>
      </c>
      <c r="H334" s="72">
        <v>44926</v>
      </c>
      <c r="I334" s="4">
        <v>116.3</v>
      </c>
      <c r="J334" s="4">
        <v>116.3</v>
      </c>
      <c r="K334" s="1"/>
      <c r="L334" s="7" t="s">
        <v>75</v>
      </c>
    </row>
    <row r="335" spans="1:12" ht="18" x14ac:dyDescent="0.3">
      <c r="A335" s="1">
        <v>297</v>
      </c>
      <c r="B335" s="2" t="s">
        <v>804</v>
      </c>
      <c r="C335" s="2" t="s">
        <v>516</v>
      </c>
      <c r="D335" s="3">
        <v>1985</v>
      </c>
      <c r="E335" s="6">
        <v>42395</v>
      </c>
      <c r="F335" s="4">
        <v>37.5</v>
      </c>
      <c r="G335" s="5">
        <v>1</v>
      </c>
      <c r="H335" s="72">
        <v>44926</v>
      </c>
      <c r="I335" s="4">
        <v>75</v>
      </c>
      <c r="J335" s="4">
        <v>75</v>
      </c>
      <c r="K335" s="1"/>
      <c r="L335" s="7" t="s">
        <v>75</v>
      </c>
    </row>
    <row r="336" spans="1:12" ht="18" x14ac:dyDescent="0.3">
      <c r="A336" s="1">
        <v>298</v>
      </c>
      <c r="B336" s="2" t="s">
        <v>805</v>
      </c>
      <c r="C336" s="2" t="s">
        <v>517</v>
      </c>
      <c r="D336" s="3">
        <v>1954</v>
      </c>
      <c r="E336" s="6">
        <v>42284</v>
      </c>
      <c r="F336" s="4">
        <v>63.4</v>
      </c>
      <c r="G336" s="5">
        <v>6</v>
      </c>
      <c r="H336" s="72">
        <v>44926</v>
      </c>
      <c r="I336" s="4">
        <v>116.8</v>
      </c>
      <c r="J336" s="4">
        <v>116.8</v>
      </c>
      <c r="K336" s="1"/>
      <c r="L336" s="7" t="s">
        <v>75</v>
      </c>
    </row>
    <row r="337" spans="1:12" ht="36" x14ac:dyDescent="0.3">
      <c r="A337" s="1">
        <v>299</v>
      </c>
      <c r="B337" s="2" t="s">
        <v>805</v>
      </c>
      <c r="C337" s="2" t="s">
        <v>518</v>
      </c>
      <c r="D337" s="3">
        <v>1959</v>
      </c>
      <c r="E337" s="6">
        <v>42303</v>
      </c>
      <c r="F337" s="4">
        <v>57.2</v>
      </c>
      <c r="G337" s="5">
        <v>7</v>
      </c>
      <c r="H337" s="72">
        <v>44926</v>
      </c>
      <c r="I337" s="4">
        <v>57.2</v>
      </c>
      <c r="J337" s="4">
        <v>800</v>
      </c>
      <c r="K337" s="1" t="s">
        <v>519</v>
      </c>
      <c r="L337" s="7" t="s">
        <v>25</v>
      </c>
    </row>
    <row r="338" spans="1:12" ht="18" x14ac:dyDescent="0.3">
      <c r="A338" s="1">
        <v>300</v>
      </c>
      <c r="B338" s="2" t="s">
        <v>806</v>
      </c>
      <c r="C338" s="2" t="s">
        <v>520</v>
      </c>
      <c r="D338" s="3">
        <v>1980</v>
      </c>
      <c r="E338" s="6">
        <v>42303</v>
      </c>
      <c r="F338" s="4">
        <v>56.5</v>
      </c>
      <c r="G338" s="5">
        <v>3</v>
      </c>
      <c r="H338" s="72">
        <v>44926</v>
      </c>
      <c r="I338" s="4">
        <v>80.5</v>
      </c>
      <c r="J338" s="4">
        <v>80.599999999999994</v>
      </c>
      <c r="K338" s="1" t="s">
        <v>521</v>
      </c>
      <c r="L338" s="7" t="s">
        <v>75</v>
      </c>
    </row>
    <row r="339" spans="1:12" ht="18" x14ac:dyDescent="0.3">
      <c r="A339" s="1">
        <v>301</v>
      </c>
      <c r="B339" s="2" t="s">
        <v>806</v>
      </c>
      <c r="C339" s="2" t="s">
        <v>522</v>
      </c>
      <c r="D339" s="3">
        <v>1980</v>
      </c>
      <c r="E339" s="6">
        <v>42303</v>
      </c>
      <c r="F339" s="4">
        <v>106.7</v>
      </c>
      <c r="G339" s="5">
        <v>4</v>
      </c>
      <c r="H339" s="72">
        <v>44926</v>
      </c>
      <c r="I339" s="4">
        <v>180.3</v>
      </c>
      <c r="J339" s="4">
        <v>180.3</v>
      </c>
      <c r="K339" s="1"/>
      <c r="L339" s="7" t="s">
        <v>75</v>
      </c>
    </row>
    <row r="340" spans="1:12" ht="18" x14ac:dyDescent="0.3">
      <c r="A340" s="1">
        <v>302</v>
      </c>
      <c r="B340" s="2" t="s">
        <v>806</v>
      </c>
      <c r="C340" s="2" t="s">
        <v>523</v>
      </c>
      <c r="D340" s="3">
        <v>1980</v>
      </c>
      <c r="E340" s="6">
        <v>42303</v>
      </c>
      <c r="F340" s="4">
        <v>57.9</v>
      </c>
      <c r="G340" s="5">
        <v>3</v>
      </c>
      <c r="H340" s="72">
        <v>44926</v>
      </c>
      <c r="I340" s="4">
        <v>115.8</v>
      </c>
      <c r="J340" s="4">
        <v>115.8</v>
      </c>
      <c r="K340" s="1"/>
      <c r="L340" s="7" t="s">
        <v>75</v>
      </c>
    </row>
    <row r="341" spans="1:12" ht="18" x14ac:dyDescent="0.3">
      <c r="A341" s="1">
        <v>303</v>
      </c>
      <c r="B341" s="2" t="s">
        <v>807</v>
      </c>
      <c r="C341" s="2" t="s">
        <v>524</v>
      </c>
      <c r="D341" s="3">
        <v>1967</v>
      </c>
      <c r="E341" s="6">
        <v>42303</v>
      </c>
      <c r="F341" s="4">
        <v>35.9</v>
      </c>
      <c r="G341" s="5">
        <v>5</v>
      </c>
      <c r="H341" s="72">
        <v>44926</v>
      </c>
      <c r="I341" s="4">
        <v>107.3</v>
      </c>
      <c r="J341" s="4">
        <v>107.3</v>
      </c>
      <c r="K341" s="1"/>
      <c r="L341" s="7" t="s">
        <v>75</v>
      </c>
    </row>
    <row r="342" spans="1:12" ht="36" x14ac:dyDescent="0.3">
      <c r="A342" s="1">
        <v>304</v>
      </c>
      <c r="B342" s="2" t="s">
        <v>808</v>
      </c>
      <c r="C342" s="2" t="s">
        <v>525</v>
      </c>
      <c r="D342" s="3">
        <v>1961</v>
      </c>
      <c r="E342" s="6">
        <v>42284</v>
      </c>
      <c r="F342" s="4">
        <v>37.9</v>
      </c>
      <c r="G342" s="5">
        <v>2</v>
      </c>
      <c r="H342" s="72">
        <v>45291</v>
      </c>
      <c r="I342" s="4">
        <v>125.6</v>
      </c>
      <c r="J342" s="4">
        <v>600</v>
      </c>
      <c r="K342" s="1" t="s">
        <v>526</v>
      </c>
      <c r="L342" s="7" t="s">
        <v>25</v>
      </c>
    </row>
    <row r="343" spans="1:12" ht="36" x14ac:dyDescent="0.3">
      <c r="A343" s="1">
        <v>305</v>
      </c>
      <c r="B343" s="2" t="s">
        <v>808</v>
      </c>
      <c r="C343" s="2" t="s">
        <v>527</v>
      </c>
      <c r="D343" s="3">
        <v>1977</v>
      </c>
      <c r="E343" s="6">
        <v>42284</v>
      </c>
      <c r="F343" s="4">
        <v>53.6</v>
      </c>
      <c r="G343" s="5">
        <v>5</v>
      </c>
      <c r="H343" s="72">
        <v>44926</v>
      </c>
      <c r="I343" s="4">
        <v>169.6</v>
      </c>
      <c r="J343" s="4">
        <v>1000</v>
      </c>
      <c r="K343" s="1" t="s">
        <v>528</v>
      </c>
      <c r="L343" s="7" t="s">
        <v>25</v>
      </c>
    </row>
    <row r="344" spans="1:12" ht="18" x14ac:dyDescent="0.3">
      <c r="A344" s="1">
        <v>306</v>
      </c>
      <c r="B344" s="2" t="s">
        <v>809</v>
      </c>
      <c r="C344" s="2" t="s">
        <v>529</v>
      </c>
      <c r="D344" s="3">
        <v>1955</v>
      </c>
      <c r="E344" s="6">
        <v>42303</v>
      </c>
      <c r="F344" s="4">
        <v>50.8</v>
      </c>
      <c r="G344" s="5">
        <v>6</v>
      </c>
      <c r="H344" s="72">
        <v>44926</v>
      </c>
      <c r="I344" s="4">
        <v>74.900000000000006</v>
      </c>
      <c r="J344" s="4">
        <v>74.900000000000006</v>
      </c>
      <c r="K344" s="1"/>
      <c r="L344" s="7" t="s">
        <v>75</v>
      </c>
    </row>
    <row r="345" spans="1:12" ht="18" x14ac:dyDescent="0.3">
      <c r="A345" s="1">
        <v>307</v>
      </c>
      <c r="B345" s="2" t="s">
        <v>809</v>
      </c>
      <c r="C345" s="2" t="s">
        <v>530</v>
      </c>
      <c r="D345" s="3">
        <v>1987</v>
      </c>
      <c r="E345" s="6">
        <v>42284</v>
      </c>
      <c r="F345" s="4">
        <v>42.2</v>
      </c>
      <c r="G345" s="5">
        <v>3</v>
      </c>
      <c r="H345" s="72">
        <v>45291</v>
      </c>
      <c r="I345" s="4">
        <v>100.8</v>
      </c>
      <c r="J345" s="4">
        <v>100.8</v>
      </c>
      <c r="K345" s="1"/>
      <c r="L345" s="7" t="s">
        <v>75</v>
      </c>
    </row>
    <row r="346" spans="1:12" ht="18" x14ac:dyDescent="0.3">
      <c r="A346" s="1">
        <v>308</v>
      </c>
      <c r="B346" s="2" t="s">
        <v>809</v>
      </c>
      <c r="C346" s="2" t="s">
        <v>531</v>
      </c>
      <c r="D346" s="3">
        <v>1956</v>
      </c>
      <c r="E346" s="6">
        <v>42284</v>
      </c>
      <c r="F346" s="4">
        <v>91.4</v>
      </c>
      <c r="G346" s="5">
        <v>3</v>
      </c>
      <c r="H346" s="72">
        <v>44926</v>
      </c>
      <c r="I346" s="4">
        <v>140.9</v>
      </c>
      <c r="J346" s="4">
        <v>140.9</v>
      </c>
      <c r="K346" s="1"/>
      <c r="L346" s="7" t="s">
        <v>75</v>
      </c>
    </row>
    <row r="347" spans="1:12" ht="18" x14ac:dyDescent="0.3">
      <c r="A347" s="1">
        <v>309</v>
      </c>
      <c r="B347" s="2" t="s">
        <v>810</v>
      </c>
      <c r="C347" s="2" t="s">
        <v>532</v>
      </c>
      <c r="D347" s="3">
        <v>1978</v>
      </c>
      <c r="E347" s="6">
        <v>42303</v>
      </c>
      <c r="F347" s="4">
        <v>112.1</v>
      </c>
      <c r="G347" s="5">
        <v>6</v>
      </c>
      <c r="H347" s="72">
        <v>44926</v>
      </c>
      <c r="I347" s="4">
        <v>112.1</v>
      </c>
      <c r="J347" s="4">
        <v>112.1</v>
      </c>
      <c r="K347" s="1"/>
      <c r="L347" s="7" t="s">
        <v>75</v>
      </c>
    </row>
    <row r="348" spans="1:12" ht="18" x14ac:dyDescent="0.3">
      <c r="A348" s="1">
        <v>310</v>
      </c>
      <c r="B348" s="2" t="s">
        <v>811</v>
      </c>
      <c r="C348" s="2" t="s">
        <v>533</v>
      </c>
      <c r="D348" s="3">
        <v>1950</v>
      </c>
      <c r="E348" s="6">
        <v>42303</v>
      </c>
      <c r="F348" s="4">
        <v>123</v>
      </c>
      <c r="G348" s="5">
        <v>5</v>
      </c>
      <c r="H348" s="72">
        <v>44926</v>
      </c>
      <c r="I348" s="4">
        <v>123</v>
      </c>
      <c r="J348" s="4">
        <v>123</v>
      </c>
      <c r="K348" s="1"/>
      <c r="L348" s="7" t="s">
        <v>75</v>
      </c>
    </row>
    <row r="349" spans="1:12" ht="18" x14ac:dyDescent="0.3">
      <c r="A349" s="1">
        <v>311</v>
      </c>
      <c r="B349" s="2" t="s">
        <v>812</v>
      </c>
      <c r="C349" s="2" t="s">
        <v>534</v>
      </c>
      <c r="D349" s="3">
        <v>1969</v>
      </c>
      <c r="E349" s="6">
        <v>42339</v>
      </c>
      <c r="F349" s="4">
        <v>111.6</v>
      </c>
      <c r="G349" s="5">
        <v>5</v>
      </c>
      <c r="H349" s="72">
        <v>44926</v>
      </c>
      <c r="I349" s="4">
        <v>207.2</v>
      </c>
      <c r="J349" s="4">
        <v>207.2</v>
      </c>
      <c r="K349" s="1"/>
      <c r="L349" s="7" t="s">
        <v>75</v>
      </c>
    </row>
    <row r="350" spans="1:12" ht="18" x14ac:dyDescent="0.3">
      <c r="A350" s="1">
        <v>312</v>
      </c>
      <c r="B350" s="2" t="s">
        <v>812</v>
      </c>
      <c r="C350" s="2" t="s">
        <v>535</v>
      </c>
      <c r="D350" s="3">
        <v>1965</v>
      </c>
      <c r="E350" s="6">
        <v>42284</v>
      </c>
      <c r="F350" s="4">
        <v>38.799999999999997</v>
      </c>
      <c r="G350" s="5">
        <v>4</v>
      </c>
      <c r="H350" s="72">
        <v>44926</v>
      </c>
      <c r="I350" s="4">
        <v>169.4</v>
      </c>
      <c r="J350" s="4">
        <v>169.4</v>
      </c>
      <c r="K350" s="1"/>
      <c r="L350" s="7" t="s">
        <v>75</v>
      </c>
    </row>
    <row r="351" spans="1:12" ht="18" x14ac:dyDescent="0.3">
      <c r="A351" s="1">
        <v>313</v>
      </c>
      <c r="B351" s="2" t="s">
        <v>812</v>
      </c>
      <c r="C351" s="2" t="s">
        <v>536</v>
      </c>
      <c r="D351" s="3">
        <v>1967</v>
      </c>
      <c r="E351" s="6">
        <v>42284</v>
      </c>
      <c r="F351" s="4">
        <v>77.099999999999994</v>
      </c>
      <c r="G351" s="5">
        <v>6</v>
      </c>
      <c r="H351" s="72">
        <v>44926</v>
      </c>
      <c r="I351" s="4">
        <v>135</v>
      </c>
      <c r="J351" s="4">
        <v>135</v>
      </c>
      <c r="K351" s="1"/>
      <c r="L351" s="7" t="s">
        <v>75</v>
      </c>
    </row>
    <row r="352" spans="1:12" ht="18" x14ac:dyDescent="0.3">
      <c r="A352" s="1">
        <v>314</v>
      </c>
      <c r="B352" s="2" t="s">
        <v>812</v>
      </c>
      <c r="C352" s="2" t="s">
        <v>537</v>
      </c>
      <c r="D352" s="3">
        <v>1969</v>
      </c>
      <c r="E352" s="6">
        <v>42284</v>
      </c>
      <c r="F352" s="4">
        <v>69.8</v>
      </c>
      <c r="G352" s="5">
        <v>12</v>
      </c>
      <c r="H352" s="72">
        <v>44926</v>
      </c>
      <c r="I352" s="4">
        <v>120</v>
      </c>
      <c r="J352" s="4">
        <v>120</v>
      </c>
      <c r="K352" s="1"/>
      <c r="L352" s="7" t="s">
        <v>75</v>
      </c>
    </row>
    <row r="353" spans="1:12" ht="18" x14ac:dyDescent="0.3">
      <c r="A353" s="1">
        <v>315</v>
      </c>
      <c r="B353" s="2" t="s">
        <v>813</v>
      </c>
      <c r="C353" s="2" t="s">
        <v>538</v>
      </c>
      <c r="D353" s="3">
        <v>1970</v>
      </c>
      <c r="E353" s="6">
        <v>42303</v>
      </c>
      <c r="F353" s="4">
        <v>35.200000000000003</v>
      </c>
      <c r="G353" s="5">
        <v>5</v>
      </c>
      <c r="H353" s="72">
        <v>44926</v>
      </c>
      <c r="I353" s="4">
        <v>70.400000000000006</v>
      </c>
      <c r="J353" s="4">
        <v>70.400000000000006</v>
      </c>
      <c r="K353" s="1"/>
      <c r="L353" s="7" t="s">
        <v>75</v>
      </c>
    </row>
    <row r="354" spans="1:12" ht="36" x14ac:dyDescent="0.3">
      <c r="A354" s="1">
        <v>316</v>
      </c>
      <c r="B354" s="2" t="s">
        <v>814</v>
      </c>
      <c r="C354" s="2" t="s">
        <v>539</v>
      </c>
      <c r="D354" s="3">
        <v>1963</v>
      </c>
      <c r="E354" s="6">
        <v>42339</v>
      </c>
      <c r="F354" s="4">
        <v>31.9</v>
      </c>
      <c r="G354" s="5">
        <v>2</v>
      </c>
      <c r="H354" s="72">
        <v>44926</v>
      </c>
      <c r="I354" s="4">
        <v>81.900000000000006</v>
      </c>
      <c r="J354" s="4">
        <v>3000</v>
      </c>
      <c r="K354" s="1" t="s">
        <v>540</v>
      </c>
      <c r="L354" s="7" t="s">
        <v>25</v>
      </c>
    </row>
    <row r="355" spans="1:12" ht="18" x14ac:dyDescent="0.3">
      <c r="A355" s="1">
        <v>317</v>
      </c>
      <c r="B355" s="2" t="s">
        <v>814</v>
      </c>
      <c r="C355" s="2" t="s">
        <v>541</v>
      </c>
      <c r="D355" s="3">
        <v>1960</v>
      </c>
      <c r="E355" s="6">
        <v>42303</v>
      </c>
      <c r="F355" s="4">
        <v>37.6</v>
      </c>
      <c r="G355" s="5">
        <v>3</v>
      </c>
      <c r="H355" s="72">
        <v>44926</v>
      </c>
      <c r="I355" s="4">
        <v>130.9</v>
      </c>
      <c r="J355" s="4">
        <v>130.9</v>
      </c>
      <c r="K355" s="1"/>
      <c r="L355" s="7" t="s">
        <v>75</v>
      </c>
    </row>
    <row r="356" spans="1:12" ht="18" x14ac:dyDescent="0.3">
      <c r="A356" s="1">
        <v>318</v>
      </c>
      <c r="B356" s="2" t="s">
        <v>815</v>
      </c>
      <c r="C356" s="2" t="s">
        <v>542</v>
      </c>
      <c r="D356" s="3">
        <v>1969</v>
      </c>
      <c r="E356" s="6">
        <v>42303</v>
      </c>
      <c r="F356" s="4">
        <v>70</v>
      </c>
      <c r="G356" s="5">
        <v>2</v>
      </c>
      <c r="H356" s="72">
        <v>44926</v>
      </c>
      <c r="I356" s="4">
        <v>219</v>
      </c>
      <c r="J356" s="4">
        <v>2000</v>
      </c>
      <c r="K356" s="1" t="s">
        <v>543</v>
      </c>
      <c r="L356" s="7" t="s">
        <v>75</v>
      </c>
    </row>
    <row r="357" spans="1:12" ht="39" customHeight="1" x14ac:dyDescent="0.3">
      <c r="A357" s="1">
        <v>319</v>
      </c>
      <c r="B357" s="2" t="s">
        <v>816</v>
      </c>
      <c r="C357" s="2" t="s">
        <v>908</v>
      </c>
      <c r="D357" s="3">
        <v>1949</v>
      </c>
      <c r="E357" s="6">
        <v>42284</v>
      </c>
      <c r="F357" s="4">
        <v>94.6</v>
      </c>
      <c r="G357" s="5">
        <v>4</v>
      </c>
      <c r="H357" s="72">
        <v>44926</v>
      </c>
      <c r="I357" s="4">
        <v>311</v>
      </c>
      <c r="J357" s="4">
        <v>311</v>
      </c>
      <c r="K357" s="1"/>
      <c r="L357" s="7" t="s">
        <v>75</v>
      </c>
    </row>
    <row r="358" spans="1:12" ht="36" x14ac:dyDescent="0.3">
      <c r="A358" s="1">
        <v>320</v>
      </c>
      <c r="B358" s="2" t="s">
        <v>819</v>
      </c>
      <c r="C358" s="2" t="s">
        <v>544</v>
      </c>
      <c r="D358" s="3">
        <v>1975</v>
      </c>
      <c r="E358" s="6">
        <v>42303</v>
      </c>
      <c r="F358" s="4">
        <v>32.6</v>
      </c>
      <c r="G358" s="5">
        <v>4</v>
      </c>
      <c r="H358" s="72">
        <v>44926</v>
      </c>
      <c r="I358" s="4">
        <v>98</v>
      </c>
      <c r="J358" s="4">
        <v>600</v>
      </c>
      <c r="K358" s="1" t="s">
        <v>545</v>
      </c>
      <c r="L358" s="7" t="s">
        <v>25</v>
      </c>
    </row>
    <row r="359" spans="1:12" ht="18" x14ac:dyDescent="0.3">
      <c r="A359" s="1">
        <v>321</v>
      </c>
      <c r="B359" s="2" t="s">
        <v>818</v>
      </c>
      <c r="C359" s="2" t="s">
        <v>546</v>
      </c>
      <c r="D359" s="3">
        <v>1961</v>
      </c>
      <c r="E359" s="6">
        <v>42284</v>
      </c>
      <c r="F359" s="4">
        <v>53</v>
      </c>
      <c r="G359" s="5">
        <v>4</v>
      </c>
      <c r="H359" s="72">
        <v>44926</v>
      </c>
      <c r="I359" s="4">
        <v>116.8</v>
      </c>
      <c r="J359" s="4">
        <v>116.8</v>
      </c>
      <c r="K359" s="1"/>
      <c r="L359" s="7" t="s">
        <v>75</v>
      </c>
    </row>
    <row r="360" spans="1:12" ht="36" x14ac:dyDescent="0.3">
      <c r="A360" s="1">
        <v>322</v>
      </c>
      <c r="B360" s="2" t="s">
        <v>817</v>
      </c>
      <c r="C360" s="2" t="s">
        <v>547</v>
      </c>
      <c r="D360" s="3">
        <v>1954</v>
      </c>
      <c r="E360" s="6">
        <v>42303</v>
      </c>
      <c r="F360" s="4">
        <v>115.6</v>
      </c>
      <c r="G360" s="5">
        <v>5</v>
      </c>
      <c r="H360" s="72">
        <v>44926</v>
      </c>
      <c r="I360" s="4">
        <v>157.30000000000001</v>
      </c>
      <c r="J360" s="4">
        <v>1300</v>
      </c>
      <c r="K360" s="1" t="s">
        <v>548</v>
      </c>
      <c r="L360" s="7" t="s">
        <v>75</v>
      </c>
    </row>
    <row r="361" spans="1:12" ht="18" x14ac:dyDescent="0.3">
      <c r="A361" s="159" t="s">
        <v>616</v>
      </c>
      <c r="B361" s="160"/>
      <c r="C361" s="161"/>
      <c r="D361" s="11" t="s">
        <v>19</v>
      </c>
      <c r="E361" s="7" t="s">
        <v>19</v>
      </c>
      <c r="F361" s="4">
        <f>SUM(F362)</f>
        <v>32.700000000000003</v>
      </c>
      <c r="G361" s="5">
        <f>SUM(G362)</f>
        <v>4</v>
      </c>
      <c r="H361" s="71" t="s">
        <v>19</v>
      </c>
      <c r="I361" s="4">
        <f>SUM(I362)</f>
        <v>213.6</v>
      </c>
      <c r="J361" s="4">
        <f>SUM(J362)</f>
        <v>213.6</v>
      </c>
      <c r="K361" s="7" t="s">
        <v>19</v>
      </c>
      <c r="L361" s="7" t="s">
        <v>19</v>
      </c>
    </row>
    <row r="362" spans="1:12" ht="36" x14ac:dyDescent="0.3">
      <c r="A362" s="1">
        <v>323</v>
      </c>
      <c r="B362" s="2" t="s">
        <v>549</v>
      </c>
      <c r="C362" s="2" t="s">
        <v>850</v>
      </c>
      <c r="D362" s="3">
        <v>1964</v>
      </c>
      <c r="E362" s="6">
        <v>41963</v>
      </c>
      <c r="F362" s="4">
        <v>32.700000000000003</v>
      </c>
      <c r="G362" s="5">
        <v>4</v>
      </c>
      <c r="H362" s="72">
        <v>44561</v>
      </c>
      <c r="I362" s="4">
        <v>213.6</v>
      </c>
      <c r="J362" s="4">
        <v>213.6</v>
      </c>
      <c r="K362" s="1"/>
      <c r="L362" s="7" t="s">
        <v>75</v>
      </c>
    </row>
    <row r="363" spans="1:12" ht="18" x14ac:dyDescent="0.3">
      <c r="A363" s="159" t="s">
        <v>617</v>
      </c>
      <c r="B363" s="160"/>
      <c r="C363" s="161"/>
      <c r="D363" s="11" t="s">
        <v>19</v>
      </c>
      <c r="E363" s="7" t="s">
        <v>19</v>
      </c>
      <c r="F363" s="4">
        <f>SUM(F364:F386)</f>
        <v>7999.5999999999995</v>
      </c>
      <c r="G363" s="5">
        <f>SUM(G364:G386)</f>
        <v>339</v>
      </c>
      <c r="H363" s="71" t="s">
        <v>19</v>
      </c>
      <c r="I363" s="4">
        <f>SUM(I364:I386)</f>
        <v>6166.5000000000009</v>
      </c>
      <c r="J363" s="4">
        <f>SUM(J364:J386)</f>
        <v>10676.300000000001</v>
      </c>
      <c r="K363" s="7" t="s">
        <v>19</v>
      </c>
      <c r="L363" s="7" t="s">
        <v>19</v>
      </c>
    </row>
    <row r="364" spans="1:12" ht="18" x14ac:dyDescent="0.3">
      <c r="A364" s="1">
        <v>324</v>
      </c>
      <c r="B364" s="2" t="s">
        <v>820</v>
      </c>
      <c r="C364" s="2" t="s">
        <v>550</v>
      </c>
      <c r="D364" s="3">
        <v>1948</v>
      </c>
      <c r="E364" s="6">
        <v>42380</v>
      </c>
      <c r="F364" s="4">
        <v>368.5</v>
      </c>
      <c r="G364" s="5">
        <v>15</v>
      </c>
      <c r="H364" s="72">
        <v>45291</v>
      </c>
      <c r="I364" s="4">
        <v>313</v>
      </c>
      <c r="J364" s="4">
        <v>313</v>
      </c>
      <c r="K364" s="1"/>
      <c r="L364" s="7" t="s">
        <v>75</v>
      </c>
    </row>
    <row r="365" spans="1:12" ht="18" x14ac:dyDescent="0.3">
      <c r="A365" s="1">
        <v>325</v>
      </c>
      <c r="B365" s="2" t="s">
        <v>820</v>
      </c>
      <c r="C365" s="2" t="s">
        <v>551</v>
      </c>
      <c r="D365" s="3">
        <v>1948</v>
      </c>
      <c r="E365" s="6">
        <v>41997</v>
      </c>
      <c r="F365" s="4">
        <v>367.1</v>
      </c>
      <c r="G365" s="5">
        <v>14</v>
      </c>
      <c r="H365" s="72">
        <v>45291</v>
      </c>
      <c r="I365" s="4">
        <v>311</v>
      </c>
      <c r="J365" s="4">
        <v>311</v>
      </c>
      <c r="K365" s="1"/>
      <c r="L365" s="7" t="s">
        <v>75</v>
      </c>
    </row>
    <row r="366" spans="1:12" ht="18" x14ac:dyDescent="0.3">
      <c r="A366" s="1">
        <v>326</v>
      </c>
      <c r="B366" s="2" t="s">
        <v>820</v>
      </c>
      <c r="C366" s="2" t="s">
        <v>552</v>
      </c>
      <c r="D366" s="3">
        <v>1948</v>
      </c>
      <c r="E366" s="6">
        <v>41997</v>
      </c>
      <c r="F366" s="4">
        <v>368.3</v>
      </c>
      <c r="G366" s="5">
        <v>8</v>
      </c>
      <c r="H366" s="72">
        <v>45291</v>
      </c>
      <c r="I366" s="4">
        <v>252.4</v>
      </c>
      <c r="J366" s="4">
        <v>252.4</v>
      </c>
      <c r="K366" s="1"/>
      <c r="L366" s="7" t="s">
        <v>75</v>
      </c>
    </row>
    <row r="367" spans="1:12" ht="18" x14ac:dyDescent="0.3">
      <c r="A367" s="1">
        <v>327</v>
      </c>
      <c r="B367" s="2" t="s">
        <v>820</v>
      </c>
      <c r="C367" s="2" t="s">
        <v>553</v>
      </c>
      <c r="D367" s="3">
        <v>1948</v>
      </c>
      <c r="E367" s="6">
        <v>41997</v>
      </c>
      <c r="F367" s="4">
        <v>360</v>
      </c>
      <c r="G367" s="5">
        <v>15</v>
      </c>
      <c r="H367" s="72">
        <v>45291</v>
      </c>
      <c r="I367" s="4">
        <v>247.5</v>
      </c>
      <c r="J367" s="4">
        <v>247.5</v>
      </c>
      <c r="K367" s="1"/>
      <c r="L367" s="7" t="s">
        <v>75</v>
      </c>
    </row>
    <row r="368" spans="1:12" ht="18" x14ac:dyDescent="0.3">
      <c r="A368" s="1">
        <v>328</v>
      </c>
      <c r="B368" s="2" t="s">
        <v>820</v>
      </c>
      <c r="C368" s="2" t="s">
        <v>554</v>
      </c>
      <c r="D368" s="3">
        <v>1948</v>
      </c>
      <c r="E368" s="6">
        <v>41877</v>
      </c>
      <c r="F368" s="4">
        <v>359.8</v>
      </c>
      <c r="G368" s="5">
        <v>11</v>
      </c>
      <c r="H368" s="72">
        <v>45291</v>
      </c>
      <c r="I368" s="4">
        <v>245</v>
      </c>
      <c r="J368" s="4">
        <v>245</v>
      </c>
      <c r="K368" s="1"/>
      <c r="L368" s="7" t="s">
        <v>75</v>
      </c>
    </row>
    <row r="369" spans="1:12" ht="18" x14ac:dyDescent="0.3">
      <c r="A369" s="1">
        <v>329</v>
      </c>
      <c r="B369" s="2" t="s">
        <v>820</v>
      </c>
      <c r="C369" s="2" t="s">
        <v>555</v>
      </c>
      <c r="D369" s="3">
        <v>1948</v>
      </c>
      <c r="E369" s="6">
        <v>41997</v>
      </c>
      <c r="F369" s="4">
        <v>377.6</v>
      </c>
      <c r="G369" s="5">
        <v>14</v>
      </c>
      <c r="H369" s="72">
        <v>45291</v>
      </c>
      <c r="I369" s="4">
        <v>256.8</v>
      </c>
      <c r="J369" s="4">
        <v>256.8</v>
      </c>
      <c r="K369" s="1"/>
      <c r="L369" s="7" t="s">
        <v>75</v>
      </c>
    </row>
    <row r="370" spans="1:12" ht="18" x14ac:dyDescent="0.3">
      <c r="A370" s="1">
        <v>330</v>
      </c>
      <c r="B370" s="2" t="s">
        <v>820</v>
      </c>
      <c r="C370" s="2" t="s">
        <v>556</v>
      </c>
      <c r="D370" s="3">
        <v>1948</v>
      </c>
      <c r="E370" s="6">
        <v>41997</v>
      </c>
      <c r="F370" s="4">
        <v>368.9</v>
      </c>
      <c r="G370" s="5">
        <v>19</v>
      </c>
      <c r="H370" s="72">
        <v>45291</v>
      </c>
      <c r="I370" s="4">
        <v>312</v>
      </c>
      <c r="J370" s="4">
        <v>312</v>
      </c>
      <c r="K370" s="1"/>
      <c r="L370" s="7" t="s">
        <v>75</v>
      </c>
    </row>
    <row r="371" spans="1:12" ht="18" x14ac:dyDescent="0.3">
      <c r="A371" s="1">
        <v>331</v>
      </c>
      <c r="B371" s="2" t="s">
        <v>820</v>
      </c>
      <c r="C371" s="2" t="s">
        <v>557</v>
      </c>
      <c r="D371" s="3">
        <v>1948</v>
      </c>
      <c r="E371" s="6">
        <v>41997</v>
      </c>
      <c r="F371" s="4">
        <v>367.3</v>
      </c>
      <c r="G371" s="5">
        <v>16</v>
      </c>
      <c r="H371" s="72">
        <v>45291</v>
      </c>
      <c r="I371" s="4">
        <v>260.10000000000002</v>
      </c>
      <c r="J371" s="4">
        <v>260.10000000000002</v>
      </c>
      <c r="K371" s="1"/>
      <c r="L371" s="7" t="s">
        <v>75</v>
      </c>
    </row>
    <row r="372" spans="1:12" ht="18" x14ac:dyDescent="0.3">
      <c r="A372" s="1">
        <v>332</v>
      </c>
      <c r="B372" s="2" t="s">
        <v>820</v>
      </c>
      <c r="C372" s="2" t="s">
        <v>558</v>
      </c>
      <c r="D372" s="3">
        <v>1950</v>
      </c>
      <c r="E372" s="6">
        <v>41997</v>
      </c>
      <c r="F372" s="4">
        <v>380.5</v>
      </c>
      <c r="G372" s="5">
        <v>9</v>
      </c>
      <c r="H372" s="72">
        <v>45291</v>
      </c>
      <c r="I372" s="4">
        <v>256</v>
      </c>
      <c r="J372" s="4">
        <v>256</v>
      </c>
      <c r="K372" s="1"/>
      <c r="L372" s="7" t="s">
        <v>75</v>
      </c>
    </row>
    <row r="373" spans="1:12" ht="18" x14ac:dyDescent="0.3">
      <c r="A373" s="1">
        <v>333</v>
      </c>
      <c r="B373" s="2" t="s">
        <v>820</v>
      </c>
      <c r="C373" s="2" t="s">
        <v>559</v>
      </c>
      <c r="D373" s="3">
        <v>1948</v>
      </c>
      <c r="E373" s="6">
        <v>41997</v>
      </c>
      <c r="F373" s="4">
        <v>381.1</v>
      </c>
      <c r="G373" s="5">
        <v>10</v>
      </c>
      <c r="H373" s="72">
        <v>45291</v>
      </c>
      <c r="I373" s="4">
        <v>392</v>
      </c>
      <c r="J373" s="4">
        <v>392</v>
      </c>
      <c r="K373" s="1"/>
      <c r="L373" s="7" t="s">
        <v>75</v>
      </c>
    </row>
    <row r="374" spans="1:12" ht="18" x14ac:dyDescent="0.3">
      <c r="A374" s="1">
        <v>334</v>
      </c>
      <c r="B374" s="2" t="s">
        <v>820</v>
      </c>
      <c r="C374" s="2" t="s">
        <v>560</v>
      </c>
      <c r="D374" s="3">
        <v>1950</v>
      </c>
      <c r="E374" s="6">
        <v>41997</v>
      </c>
      <c r="F374" s="4">
        <v>382.9</v>
      </c>
      <c r="G374" s="5">
        <v>9</v>
      </c>
      <c r="H374" s="72">
        <v>45291</v>
      </c>
      <c r="I374" s="4">
        <v>257.8</v>
      </c>
      <c r="J374" s="4">
        <v>257.8</v>
      </c>
      <c r="K374" s="1"/>
      <c r="L374" s="7" t="s">
        <v>75</v>
      </c>
    </row>
    <row r="375" spans="1:12" ht="18" x14ac:dyDescent="0.3">
      <c r="A375" s="1">
        <v>335</v>
      </c>
      <c r="B375" s="2" t="s">
        <v>820</v>
      </c>
      <c r="C375" s="2" t="s">
        <v>561</v>
      </c>
      <c r="D375" s="3">
        <v>1949</v>
      </c>
      <c r="E375" s="6">
        <v>42003</v>
      </c>
      <c r="F375" s="4">
        <v>386</v>
      </c>
      <c r="G375" s="5">
        <v>16</v>
      </c>
      <c r="H375" s="72">
        <v>45291</v>
      </c>
      <c r="I375" s="4">
        <v>257.60000000000002</v>
      </c>
      <c r="J375" s="4">
        <v>257.60000000000002</v>
      </c>
      <c r="K375" s="1"/>
      <c r="L375" s="7" t="s">
        <v>75</v>
      </c>
    </row>
    <row r="376" spans="1:12" ht="18" x14ac:dyDescent="0.3">
      <c r="A376" s="1">
        <v>336</v>
      </c>
      <c r="B376" s="2" t="s">
        <v>820</v>
      </c>
      <c r="C376" s="2" t="s">
        <v>562</v>
      </c>
      <c r="D376" s="3">
        <v>1950</v>
      </c>
      <c r="E376" s="6">
        <v>42003</v>
      </c>
      <c r="F376" s="4">
        <v>384.3</v>
      </c>
      <c r="G376" s="5">
        <v>13</v>
      </c>
      <c r="H376" s="72">
        <v>45291</v>
      </c>
      <c r="I376" s="4">
        <v>257.60000000000002</v>
      </c>
      <c r="J376" s="4">
        <v>257.60000000000002</v>
      </c>
      <c r="K376" s="1"/>
      <c r="L376" s="7" t="s">
        <v>75</v>
      </c>
    </row>
    <row r="377" spans="1:12" ht="18" x14ac:dyDescent="0.3">
      <c r="A377" s="1">
        <v>337</v>
      </c>
      <c r="B377" s="2" t="s">
        <v>820</v>
      </c>
      <c r="C377" s="2" t="s">
        <v>563</v>
      </c>
      <c r="D377" s="3">
        <v>1948</v>
      </c>
      <c r="E377" s="6">
        <v>42003</v>
      </c>
      <c r="F377" s="4">
        <v>380.6</v>
      </c>
      <c r="G377" s="5">
        <v>32</v>
      </c>
      <c r="H377" s="72">
        <v>45291</v>
      </c>
      <c r="I377" s="4">
        <v>255</v>
      </c>
      <c r="J377" s="4">
        <v>255</v>
      </c>
      <c r="K377" s="1"/>
      <c r="L377" s="7" t="s">
        <v>75</v>
      </c>
    </row>
    <row r="378" spans="1:12" ht="18" x14ac:dyDescent="0.3">
      <c r="A378" s="1">
        <v>338</v>
      </c>
      <c r="B378" s="2" t="s">
        <v>820</v>
      </c>
      <c r="C378" s="2" t="s">
        <v>564</v>
      </c>
      <c r="D378" s="3">
        <v>1948</v>
      </c>
      <c r="E378" s="6">
        <v>42003</v>
      </c>
      <c r="F378" s="4">
        <v>384.9</v>
      </c>
      <c r="G378" s="5">
        <v>17</v>
      </c>
      <c r="H378" s="72">
        <v>45291</v>
      </c>
      <c r="I378" s="4">
        <v>255</v>
      </c>
      <c r="J378" s="4">
        <v>255</v>
      </c>
      <c r="K378" s="1"/>
      <c r="L378" s="7" t="s">
        <v>75</v>
      </c>
    </row>
    <row r="379" spans="1:12" ht="18" x14ac:dyDescent="0.3">
      <c r="A379" s="1">
        <v>339</v>
      </c>
      <c r="B379" s="2" t="s">
        <v>820</v>
      </c>
      <c r="C379" s="2" t="s">
        <v>565</v>
      </c>
      <c r="D379" s="3">
        <v>1937</v>
      </c>
      <c r="E379" s="6">
        <v>42003</v>
      </c>
      <c r="F379" s="4">
        <v>426.9</v>
      </c>
      <c r="G379" s="5">
        <v>13</v>
      </c>
      <c r="H379" s="72">
        <v>45291</v>
      </c>
      <c r="I379" s="4">
        <v>283.5</v>
      </c>
      <c r="J379" s="4">
        <v>283.5</v>
      </c>
      <c r="K379" s="1"/>
      <c r="L379" s="7" t="s">
        <v>75</v>
      </c>
    </row>
    <row r="380" spans="1:12" ht="18" x14ac:dyDescent="0.3">
      <c r="A380" s="1">
        <v>340</v>
      </c>
      <c r="B380" s="2" t="s">
        <v>820</v>
      </c>
      <c r="C380" s="2" t="s">
        <v>566</v>
      </c>
      <c r="D380" s="3">
        <v>1937</v>
      </c>
      <c r="E380" s="6">
        <v>42003</v>
      </c>
      <c r="F380" s="4">
        <v>614.4</v>
      </c>
      <c r="G380" s="5">
        <v>23</v>
      </c>
      <c r="H380" s="72">
        <v>45291</v>
      </c>
      <c r="I380" s="4">
        <v>461.8</v>
      </c>
      <c r="J380" s="4">
        <v>461.8</v>
      </c>
      <c r="K380" s="1"/>
      <c r="L380" s="7" t="s">
        <v>75</v>
      </c>
    </row>
    <row r="381" spans="1:12" ht="18" x14ac:dyDescent="0.3">
      <c r="A381" s="1">
        <v>341</v>
      </c>
      <c r="B381" s="2" t="s">
        <v>567</v>
      </c>
      <c r="C381" s="2" t="s">
        <v>846</v>
      </c>
      <c r="D381" s="3">
        <v>1965</v>
      </c>
      <c r="E381" s="6">
        <v>42727</v>
      </c>
      <c r="F381" s="4">
        <v>526.6</v>
      </c>
      <c r="G381" s="5">
        <v>42</v>
      </c>
      <c r="H381" s="72">
        <v>45291</v>
      </c>
      <c r="I381" s="4">
        <v>454.1</v>
      </c>
      <c r="J381" s="4">
        <v>454.1</v>
      </c>
      <c r="K381" s="1"/>
      <c r="L381" s="7" t="s">
        <v>75</v>
      </c>
    </row>
    <row r="382" spans="1:12" ht="36" x14ac:dyDescent="0.3">
      <c r="A382" s="1">
        <v>342</v>
      </c>
      <c r="B382" s="2" t="s">
        <v>567</v>
      </c>
      <c r="C382" s="2" t="s">
        <v>854</v>
      </c>
      <c r="D382" s="3">
        <v>1986</v>
      </c>
      <c r="E382" s="6">
        <v>42704</v>
      </c>
      <c r="F382" s="4">
        <v>292.10000000000002</v>
      </c>
      <c r="G382" s="5">
        <v>16</v>
      </c>
      <c r="H382" s="72">
        <v>45291</v>
      </c>
      <c r="I382" s="4">
        <v>184.6</v>
      </c>
      <c r="J382" s="4">
        <v>184.6</v>
      </c>
      <c r="K382" s="1"/>
      <c r="L382" s="7" t="s">
        <v>75</v>
      </c>
    </row>
    <row r="383" spans="1:12" ht="44.25" customHeight="1" x14ac:dyDescent="0.3">
      <c r="A383" s="1">
        <v>343</v>
      </c>
      <c r="B383" s="2" t="s">
        <v>567</v>
      </c>
      <c r="C383" s="2" t="s">
        <v>909</v>
      </c>
      <c r="D383" s="3">
        <v>1946</v>
      </c>
      <c r="E383" s="6">
        <v>42704</v>
      </c>
      <c r="F383" s="4">
        <v>130.4</v>
      </c>
      <c r="G383" s="5">
        <v>7</v>
      </c>
      <c r="H383" s="72">
        <v>45291</v>
      </c>
      <c r="I383" s="4">
        <v>182.3</v>
      </c>
      <c r="J383" s="4">
        <v>934</v>
      </c>
      <c r="K383" s="1" t="s">
        <v>568</v>
      </c>
      <c r="L383" s="7" t="s">
        <v>25</v>
      </c>
    </row>
    <row r="384" spans="1:12" ht="36" x14ac:dyDescent="0.3">
      <c r="A384" s="1">
        <v>344</v>
      </c>
      <c r="B384" s="2" t="s">
        <v>567</v>
      </c>
      <c r="C384" s="2" t="s">
        <v>847</v>
      </c>
      <c r="D384" s="3">
        <v>1963</v>
      </c>
      <c r="E384" s="6">
        <v>42704</v>
      </c>
      <c r="F384" s="4">
        <v>157.4</v>
      </c>
      <c r="G384" s="5">
        <v>8</v>
      </c>
      <c r="H384" s="72">
        <v>45291</v>
      </c>
      <c r="I384" s="4">
        <v>147.5</v>
      </c>
      <c r="J384" s="4">
        <v>1473</v>
      </c>
      <c r="K384" s="1" t="s">
        <v>569</v>
      </c>
      <c r="L384" s="7" t="s">
        <v>25</v>
      </c>
    </row>
    <row r="385" spans="1:12" ht="36" x14ac:dyDescent="0.3">
      <c r="A385" s="1">
        <v>345</v>
      </c>
      <c r="B385" s="2" t="s">
        <v>567</v>
      </c>
      <c r="C385" s="2" t="s">
        <v>855</v>
      </c>
      <c r="D385" s="3">
        <v>1965</v>
      </c>
      <c r="E385" s="6">
        <v>42704</v>
      </c>
      <c r="F385" s="4">
        <v>166.1</v>
      </c>
      <c r="G385" s="5">
        <v>10</v>
      </c>
      <c r="H385" s="72">
        <v>45291</v>
      </c>
      <c r="I385" s="4">
        <v>186</v>
      </c>
      <c r="J385" s="4">
        <v>2618.6</v>
      </c>
      <c r="K385" s="1" t="s">
        <v>570</v>
      </c>
      <c r="L385" s="7" t="s">
        <v>25</v>
      </c>
    </row>
    <row r="386" spans="1:12" ht="18" x14ac:dyDescent="0.3">
      <c r="A386" s="1">
        <v>346</v>
      </c>
      <c r="B386" s="2" t="s">
        <v>567</v>
      </c>
      <c r="C386" s="2" t="s">
        <v>848</v>
      </c>
      <c r="D386" s="3">
        <v>1942</v>
      </c>
      <c r="E386" s="6">
        <v>42704</v>
      </c>
      <c r="F386" s="4">
        <v>67.900000000000006</v>
      </c>
      <c r="G386" s="5">
        <v>2</v>
      </c>
      <c r="H386" s="72">
        <v>45291</v>
      </c>
      <c r="I386" s="4">
        <v>137.9</v>
      </c>
      <c r="J386" s="4">
        <v>137.9</v>
      </c>
      <c r="K386" s="1"/>
      <c r="L386" s="7" t="s">
        <v>75</v>
      </c>
    </row>
    <row r="387" spans="1:12" ht="18" x14ac:dyDescent="0.3">
      <c r="A387" s="159" t="s">
        <v>618</v>
      </c>
      <c r="B387" s="160"/>
      <c r="C387" s="161"/>
      <c r="D387" s="11" t="s">
        <v>19</v>
      </c>
      <c r="E387" s="7" t="s">
        <v>19</v>
      </c>
      <c r="F387" s="4">
        <f>SUM(F388)</f>
        <v>165.5</v>
      </c>
      <c r="G387" s="5">
        <f>SUM(G388)</f>
        <v>9</v>
      </c>
      <c r="H387" s="71" t="s">
        <v>19</v>
      </c>
      <c r="I387" s="4">
        <f>SUM(I388)</f>
        <v>135</v>
      </c>
      <c r="J387" s="4">
        <f>SUM(J388)</f>
        <v>1353.21</v>
      </c>
      <c r="K387" s="7" t="s">
        <v>19</v>
      </c>
      <c r="L387" s="7" t="s">
        <v>19</v>
      </c>
    </row>
    <row r="388" spans="1:12" ht="36" x14ac:dyDescent="0.3">
      <c r="A388" s="1">
        <v>347</v>
      </c>
      <c r="B388" s="2" t="s">
        <v>571</v>
      </c>
      <c r="C388" s="2" t="s">
        <v>849</v>
      </c>
      <c r="D388" s="3">
        <v>1954</v>
      </c>
      <c r="E388" s="6">
        <v>41688</v>
      </c>
      <c r="F388" s="4">
        <v>165.5</v>
      </c>
      <c r="G388" s="5">
        <v>9</v>
      </c>
      <c r="H388" s="72">
        <v>45291</v>
      </c>
      <c r="I388" s="4">
        <v>135</v>
      </c>
      <c r="J388" s="4">
        <v>1353.21</v>
      </c>
      <c r="K388" s="1" t="s">
        <v>572</v>
      </c>
      <c r="L388" s="7" t="s">
        <v>25</v>
      </c>
    </row>
    <row r="389" spans="1:12" ht="18" x14ac:dyDescent="0.3">
      <c r="A389" s="159" t="s">
        <v>619</v>
      </c>
      <c r="B389" s="160"/>
      <c r="C389" s="161"/>
      <c r="D389" s="11" t="s">
        <v>19</v>
      </c>
      <c r="E389" s="7" t="s">
        <v>19</v>
      </c>
      <c r="F389" s="4">
        <f>SUM(F390:F397)</f>
        <v>2278.1999999999998</v>
      </c>
      <c r="G389" s="5">
        <f>SUM(G390:G397)</f>
        <v>86</v>
      </c>
      <c r="H389" s="71" t="s">
        <v>19</v>
      </c>
      <c r="I389" s="4">
        <f>SUM(I390:I397)</f>
        <v>2119.2999999999997</v>
      </c>
      <c r="J389" s="4">
        <f>SUM(J390:J397)</f>
        <v>6880.8</v>
      </c>
      <c r="K389" s="7" t="s">
        <v>19</v>
      </c>
      <c r="L389" s="7" t="s">
        <v>19</v>
      </c>
    </row>
    <row r="390" spans="1:12" ht="36" x14ac:dyDescent="0.3">
      <c r="A390" s="1">
        <v>348</v>
      </c>
      <c r="B390" s="2" t="s">
        <v>573</v>
      </c>
      <c r="C390" s="2" t="s">
        <v>574</v>
      </c>
      <c r="D390" s="3">
        <v>1957</v>
      </c>
      <c r="E390" s="6">
        <v>42369</v>
      </c>
      <c r="F390" s="4">
        <v>292.2</v>
      </c>
      <c r="G390" s="5">
        <v>12</v>
      </c>
      <c r="H390" s="72">
        <v>44926</v>
      </c>
      <c r="I390" s="4">
        <v>221.1</v>
      </c>
      <c r="J390" s="4">
        <v>1671</v>
      </c>
      <c r="K390" s="1" t="s">
        <v>575</v>
      </c>
      <c r="L390" s="7" t="s">
        <v>25</v>
      </c>
    </row>
    <row r="391" spans="1:12" ht="36" x14ac:dyDescent="0.3">
      <c r="A391" s="1">
        <v>349</v>
      </c>
      <c r="B391" s="2" t="s">
        <v>573</v>
      </c>
      <c r="C391" s="2" t="s">
        <v>856</v>
      </c>
      <c r="D391" s="3">
        <v>1954</v>
      </c>
      <c r="E391" s="6">
        <v>40953</v>
      </c>
      <c r="F391" s="4">
        <v>336.7</v>
      </c>
      <c r="G391" s="5">
        <v>15</v>
      </c>
      <c r="H391" s="72">
        <v>44926</v>
      </c>
      <c r="I391" s="4">
        <v>237.2</v>
      </c>
      <c r="J391" s="4">
        <v>237.2</v>
      </c>
      <c r="K391" s="1"/>
      <c r="L391" s="7" t="s">
        <v>75</v>
      </c>
    </row>
    <row r="392" spans="1:12" ht="36" x14ac:dyDescent="0.3">
      <c r="A392" s="1">
        <v>350</v>
      </c>
      <c r="B392" s="2" t="s">
        <v>573</v>
      </c>
      <c r="C392" s="2" t="s">
        <v>857</v>
      </c>
      <c r="D392" s="3">
        <v>1964</v>
      </c>
      <c r="E392" s="6">
        <v>41130</v>
      </c>
      <c r="F392" s="4">
        <v>366.3</v>
      </c>
      <c r="G392" s="5">
        <v>13</v>
      </c>
      <c r="H392" s="72">
        <v>44926</v>
      </c>
      <c r="I392" s="4">
        <v>322.89999999999998</v>
      </c>
      <c r="J392" s="4">
        <v>322.89999999999998</v>
      </c>
      <c r="K392" s="1"/>
      <c r="L392" s="7" t="s">
        <v>75</v>
      </c>
    </row>
    <row r="393" spans="1:12" ht="36" x14ac:dyDescent="0.3">
      <c r="A393" s="1">
        <v>351</v>
      </c>
      <c r="B393" s="2" t="s">
        <v>573</v>
      </c>
      <c r="C393" s="2" t="s">
        <v>576</v>
      </c>
      <c r="D393" s="3">
        <v>1954</v>
      </c>
      <c r="E393" s="6">
        <v>41627</v>
      </c>
      <c r="F393" s="4">
        <v>269</v>
      </c>
      <c r="G393" s="5">
        <v>9</v>
      </c>
      <c r="H393" s="72">
        <v>44926</v>
      </c>
      <c r="I393" s="4">
        <v>444</v>
      </c>
      <c r="J393" s="4">
        <v>1699</v>
      </c>
      <c r="K393" s="1" t="s">
        <v>577</v>
      </c>
      <c r="L393" s="7" t="s">
        <v>25</v>
      </c>
    </row>
    <row r="394" spans="1:12" ht="36" x14ac:dyDescent="0.3">
      <c r="A394" s="1">
        <v>352</v>
      </c>
      <c r="B394" s="2" t="s">
        <v>573</v>
      </c>
      <c r="C394" s="2" t="s">
        <v>578</v>
      </c>
      <c r="D394" s="3">
        <v>1954</v>
      </c>
      <c r="E394" s="6">
        <v>42067</v>
      </c>
      <c r="F394" s="4">
        <v>342</v>
      </c>
      <c r="G394" s="5">
        <v>9</v>
      </c>
      <c r="H394" s="72">
        <v>44926</v>
      </c>
      <c r="I394" s="4">
        <v>258</v>
      </c>
      <c r="J394" s="4">
        <v>1671</v>
      </c>
      <c r="K394" s="1" t="s">
        <v>579</v>
      </c>
      <c r="L394" s="7" t="s">
        <v>25</v>
      </c>
    </row>
    <row r="395" spans="1:12" ht="18" x14ac:dyDescent="0.3">
      <c r="A395" s="1">
        <v>353</v>
      </c>
      <c r="B395" s="2" t="s">
        <v>573</v>
      </c>
      <c r="C395" s="2" t="s">
        <v>580</v>
      </c>
      <c r="D395" s="3">
        <v>1917</v>
      </c>
      <c r="E395" s="6">
        <v>41627</v>
      </c>
      <c r="F395" s="4">
        <v>449.5</v>
      </c>
      <c r="G395" s="5">
        <v>21</v>
      </c>
      <c r="H395" s="72">
        <v>44926</v>
      </c>
      <c r="I395" s="4">
        <v>306.7</v>
      </c>
      <c r="J395" s="4">
        <v>306.7</v>
      </c>
      <c r="K395" s="1"/>
      <c r="L395" s="7" t="s">
        <v>75</v>
      </c>
    </row>
    <row r="396" spans="1:12" ht="36" x14ac:dyDescent="0.3">
      <c r="A396" s="1">
        <v>354</v>
      </c>
      <c r="B396" s="2" t="s">
        <v>573</v>
      </c>
      <c r="C396" s="2" t="s">
        <v>581</v>
      </c>
      <c r="D396" s="3">
        <v>1917</v>
      </c>
      <c r="E396" s="6">
        <v>41008</v>
      </c>
      <c r="F396" s="4">
        <v>48.1</v>
      </c>
      <c r="G396" s="5">
        <v>2</v>
      </c>
      <c r="H396" s="72">
        <v>44926</v>
      </c>
      <c r="I396" s="4">
        <v>120</v>
      </c>
      <c r="J396" s="4">
        <v>674</v>
      </c>
      <c r="K396" s="1" t="s">
        <v>582</v>
      </c>
      <c r="L396" s="7" t="s">
        <v>25</v>
      </c>
    </row>
    <row r="397" spans="1:12" ht="36" x14ac:dyDescent="0.3">
      <c r="A397" s="1">
        <v>355</v>
      </c>
      <c r="B397" s="2" t="s">
        <v>573</v>
      </c>
      <c r="C397" s="2" t="s">
        <v>583</v>
      </c>
      <c r="D397" s="3">
        <v>1917</v>
      </c>
      <c r="E397" s="6">
        <v>41439</v>
      </c>
      <c r="F397" s="4">
        <v>174.4</v>
      </c>
      <c r="G397" s="5">
        <v>5</v>
      </c>
      <c r="H397" s="72">
        <v>44926</v>
      </c>
      <c r="I397" s="4">
        <v>209.4</v>
      </c>
      <c r="J397" s="4">
        <v>299</v>
      </c>
      <c r="K397" s="1" t="s">
        <v>584</v>
      </c>
      <c r="L397" s="7" t="s">
        <v>25</v>
      </c>
    </row>
    <row r="398" spans="1:12" ht="18" x14ac:dyDescent="0.3">
      <c r="A398" s="159" t="s">
        <v>620</v>
      </c>
      <c r="B398" s="160"/>
      <c r="C398" s="161"/>
      <c r="D398" s="11" t="s">
        <v>19</v>
      </c>
      <c r="E398" s="7" t="s">
        <v>19</v>
      </c>
      <c r="F398" s="4">
        <f>SUM(F399)</f>
        <v>147.30000000000001</v>
      </c>
      <c r="G398" s="5">
        <f>SUM(G399)</f>
        <v>8</v>
      </c>
      <c r="H398" s="71" t="s">
        <v>19</v>
      </c>
      <c r="I398" s="4">
        <f>SUM(I399)</f>
        <v>163</v>
      </c>
      <c r="J398" s="4">
        <f>SUM(J399)</f>
        <v>1201</v>
      </c>
      <c r="K398" s="7" t="s">
        <v>19</v>
      </c>
      <c r="L398" s="7" t="s">
        <v>19</v>
      </c>
    </row>
    <row r="399" spans="1:12" ht="36" x14ac:dyDescent="0.3">
      <c r="A399" s="1">
        <v>356</v>
      </c>
      <c r="B399" s="2" t="s">
        <v>585</v>
      </c>
      <c r="C399" s="2" t="s">
        <v>853</v>
      </c>
      <c r="D399" s="3">
        <v>1917</v>
      </c>
      <c r="E399" s="6">
        <v>41095</v>
      </c>
      <c r="F399" s="4">
        <v>147.30000000000001</v>
      </c>
      <c r="G399" s="5">
        <v>8</v>
      </c>
      <c r="H399" s="72">
        <v>44693</v>
      </c>
      <c r="I399" s="4">
        <v>163</v>
      </c>
      <c r="J399" s="4">
        <v>1201</v>
      </c>
      <c r="K399" s="1" t="s">
        <v>586</v>
      </c>
      <c r="L399" s="7" t="s">
        <v>25</v>
      </c>
    </row>
    <row r="400" spans="1:12" ht="18" x14ac:dyDescent="0.3">
      <c r="A400" s="159" t="s">
        <v>587</v>
      </c>
      <c r="B400" s="160"/>
      <c r="C400" s="161"/>
      <c r="D400" s="11" t="s">
        <v>19</v>
      </c>
      <c r="E400" s="7" t="s">
        <v>19</v>
      </c>
      <c r="F400" s="4">
        <f>SUM(F401:F406)</f>
        <v>1321.3</v>
      </c>
      <c r="G400" s="5">
        <f>SUM(G401:G406)</f>
        <v>110</v>
      </c>
      <c r="H400" s="71" t="s">
        <v>19</v>
      </c>
      <c r="I400" s="4">
        <f>SUM(I401:I406)</f>
        <v>1209.05</v>
      </c>
      <c r="J400" s="4">
        <f>SUM(J401:J406)</f>
        <v>8284.01</v>
      </c>
      <c r="K400" s="7" t="s">
        <v>19</v>
      </c>
      <c r="L400" s="7" t="s">
        <v>19</v>
      </c>
    </row>
    <row r="401" spans="1:13" ht="44.25" customHeight="1" x14ac:dyDescent="0.3">
      <c r="A401" s="1">
        <v>357</v>
      </c>
      <c r="B401" s="2" t="s">
        <v>588</v>
      </c>
      <c r="C401" s="2" t="s">
        <v>910</v>
      </c>
      <c r="D401" s="3">
        <v>1985</v>
      </c>
      <c r="E401" s="6">
        <v>42681</v>
      </c>
      <c r="F401" s="4">
        <v>177.7</v>
      </c>
      <c r="G401" s="5">
        <v>15</v>
      </c>
      <c r="H401" s="72">
        <v>44196</v>
      </c>
      <c r="I401" s="4">
        <v>115.75</v>
      </c>
      <c r="J401" s="4">
        <v>508.25</v>
      </c>
      <c r="K401" s="1" t="s">
        <v>589</v>
      </c>
      <c r="L401" s="7" t="s">
        <v>25</v>
      </c>
    </row>
    <row r="402" spans="1:13" ht="36" x14ac:dyDescent="0.3">
      <c r="A402" s="1">
        <v>358</v>
      </c>
      <c r="B402" s="2" t="s">
        <v>588</v>
      </c>
      <c r="C402" s="2" t="s">
        <v>590</v>
      </c>
      <c r="D402" s="3">
        <v>1961</v>
      </c>
      <c r="E402" s="6">
        <v>42681</v>
      </c>
      <c r="F402" s="4">
        <v>140.19999999999999</v>
      </c>
      <c r="G402" s="5">
        <v>14</v>
      </c>
      <c r="H402" s="72">
        <v>43830</v>
      </c>
      <c r="I402" s="4">
        <v>372.2</v>
      </c>
      <c r="J402" s="4">
        <v>1987</v>
      </c>
      <c r="K402" s="1" t="s">
        <v>591</v>
      </c>
      <c r="L402" s="7" t="s">
        <v>25</v>
      </c>
    </row>
    <row r="403" spans="1:13" ht="36" x14ac:dyDescent="0.3">
      <c r="A403" s="1">
        <v>359</v>
      </c>
      <c r="B403" s="2" t="s">
        <v>588</v>
      </c>
      <c r="C403" s="2" t="s">
        <v>592</v>
      </c>
      <c r="D403" s="3">
        <v>1957</v>
      </c>
      <c r="E403" s="6">
        <v>41943</v>
      </c>
      <c r="F403" s="4">
        <v>420.8</v>
      </c>
      <c r="G403" s="5">
        <v>25</v>
      </c>
      <c r="H403" s="72">
        <v>43830</v>
      </c>
      <c r="I403" s="4">
        <v>231.8</v>
      </c>
      <c r="J403" s="4">
        <v>1047.81</v>
      </c>
      <c r="K403" s="1" t="s">
        <v>593</v>
      </c>
      <c r="L403" s="7" t="s">
        <v>25</v>
      </c>
    </row>
    <row r="404" spans="1:13" ht="36" x14ac:dyDescent="0.3">
      <c r="A404" s="1">
        <v>360</v>
      </c>
      <c r="B404" s="2" t="s">
        <v>588</v>
      </c>
      <c r="C404" s="2" t="s">
        <v>594</v>
      </c>
      <c r="D404" s="3">
        <v>1939</v>
      </c>
      <c r="E404" s="6">
        <v>41943</v>
      </c>
      <c r="F404" s="4">
        <v>254.4</v>
      </c>
      <c r="G404" s="5">
        <v>23</v>
      </c>
      <c r="H404" s="72">
        <v>45291</v>
      </c>
      <c r="I404" s="4">
        <v>179.45</v>
      </c>
      <c r="J404" s="4">
        <v>3004.1</v>
      </c>
      <c r="K404" s="1" t="s">
        <v>595</v>
      </c>
      <c r="L404" s="7" t="s">
        <v>25</v>
      </c>
    </row>
    <row r="405" spans="1:13" ht="36" x14ac:dyDescent="0.3">
      <c r="A405" s="1">
        <v>361</v>
      </c>
      <c r="B405" s="2" t="s">
        <v>588</v>
      </c>
      <c r="C405" s="2" t="s">
        <v>596</v>
      </c>
      <c r="D405" s="3">
        <v>1940</v>
      </c>
      <c r="E405" s="6">
        <v>42003</v>
      </c>
      <c r="F405" s="4">
        <v>152.1</v>
      </c>
      <c r="G405" s="5">
        <v>8</v>
      </c>
      <c r="H405" s="72">
        <v>43830</v>
      </c>
      <c r="I405" s="4">
        <v>153.80000000000001</v>
      </c>
      <c r="J405" s="4">
        <v>732.75</v>
      </c>
      <c r="K405" s="1" t="s">
        <v>597</v>
      </c>
      <c r="L405" s="7" t="s">
        <v>25</v>
      </c>
    </row>
    <row r="406" spans="1:13" ht="36" x14ac:dyDescent="0.3">
      <c r="A406" s="1">
        <v>362</v>
      </c>
      <c r="B406" s="2" t="s">
        <v>588</v>
      </c>
      <c r="C406" s="2" t="s">
        <v>598</v>
      </c>
      <c r="D406" s="3">
        <v>1917</v>
      </c>
      <c r="E406" s="6">
        <v>41971</v>
      </c>
      <c r="F406" s="4">
        <v>176.1</v>
      </c>
      <c r="G406" s="5">
        <v>25</v>
      </c>
      <c r="H406" s="72">
        <v>44196</v>
      </c>
      <c r="I406" s="4">
        <v>156.05000000000001</v>
      </c>
      <c r="J406" s="4">
        <v>1004.1</v>
      </c>
      <c r="K406" s="1" t="s">
        <v>599</v>
      </c>
      <c r="L406" s="7" t="s">
        <v>25</v>
      </c>
    </row>
    <row r="407" spans="1:13" x14ac:dyDescent="0.3">
      <c r="A407"/>
      <c r="B407" s="12"/>
      <c r="C407"/>
      <c r="D407"/>
      <c r="E407"/>
      <c r="F407"/>
      <c r="G407"/>
      <c r="H407"/>
    </row>
    <row r="408" spans="1:13" ht="15" customHeight="1" x14ac:dyDescent="0.3">
      <c r="A408" s="162" t="s">
        <v>858</v>
      </c>
      <c r="B408" s="163"/>
      <c r="C408" s="163"/>
      <c r="D408" s="163"/>
      <c r="E408"/>
      <c r="F408"/>
      <c r="G408"/>
      <c r="H408"/>
      <c r="I408"/>
      <c r="J408"/>
      <c r="K408"/>
      <c r="L408"/>
      <c r="M408"/>
    </row>
    <row r="409" spans="1:13" ht="15" customHeight="1" x14ac:dyDescent="0.3">
      <c r="A409" s="163"/>
      <c r="B409" s="163"/>
      <c r="C409" s="163"/>
      <c r="D409" s="163"/>
      <c r="E409"/>
      <c r="F409"/>
      <c r="G409"/>
      <c r="H409"/>
      <c r="I409"/>
      <c r="J409"/>
      <c r="K409"/>
      <c r="L409"/>
      <c r="M409"/>
    </row>
    <row r="410" spans="1:13" ht="15" customHeight="1" x14ac:dyDescent="0.3">
      <c r="A410" s="163"/>
      <c r="B410" s="163"/>
      <c r="C410" s="163"/>
      <c r="D410" s="163"/>
      <c r="E410"/>
      <c r="F410"/>
      <c r="G410"/>
      <c r="H410"/>
      <c r="I410"/>
      <c r="J410"/>
      <c r="K410"/>
      <c r="L410"/>
      <c r="M410"/>
    </row>
    <row r="411" spans="1:13" ht="15" customHeight="1" x14ac:dyDescent="0.3">
      <c r="A411" s="163"/>
      <c r="B411" s="163"/>
      <c r="C411" s="163"/>
      <c r="D411" s="163"/>
      <c r="E411"/>
      <c r="F411"/>
      <c r="G411"/>
      <c r="H411"/>
      <c r="I411"/>
      <c r="J411"/>
      <c r="K411"/>
      <c r="L411"/>
      <c r="M411"/>
    </row>
    <row r="412" spans="1:13" ht="15" customHeight="1" x14ac:dyDescent="0.3">
      <c r="A412" s="163"/>
      <c r="B412" s="163"/>
      <c r="C412" s="163"/>
      <c r="D412" s="163"/>
      <c r="E412"/>
      <c r="F412"/>
      <c r="G412"/>
      <c r="H412"/>
      <c r="I412"/>
      <c r="J412"/>
      <c r="K412"/>
      <c r="L412"/>
      <c r="M412"/>
    </row>
    <row r="413" spans="1:13" ht="15" customHeight="1" x14ac:dyDescent="0.3">
      <c r="A413" s="163"/>
      <c r="B413" s="163"/>
      <c r="C413" s="163"/>
      <c r="D413" s="163"/>
      <c r="E413"/>
      <c r="F413"/>
      <c r="G413"/>
      <c r="H413"/>
      <c r="I413"/>
      <c r="J413"/>
      <c r="K413"/>
      <c r="L413"/>
      <c r="M413"/>
    </row>
    <row r="414" spans="1:13" ht="15" customHeight="1" x14ac:dyDescent="0.3">
      <c r="A414" s="163"/>
      <c r="B414" s="163"/>
      <c r="C414" s="163"/>
      <c r="D414" s="163"/>
      <c r="E414"/>
      <c r="F414"/>
      <c r="G414"/>
      <c r="H414"/>
      <c r="I414"/>
      <c r="J414"/>
      <c r="K414"/>
      <c r="L414"/>
      <c r="M414"/>
    </row>
    <row r="415" spans="1:13" ht="15" customHeight="1" x14ac:dyDescent="0.3">
      <c r="A415" s="163"/>
      <c r="B415" s="163"/>
      <c r="C415" s="163"/>
      <c r="D415" s="163"/>
      <c r="E415"/>
      <c r="F415"/>
      <c r="G415"/>
      <c r="H415"/>
      <c r="I415"/>
      <c r="J415"/>
      <c r="K415"/>
      <c r="L415"/>
      <c r="M415"/>
    </row>
  </sheetData>
  <sheetProtection formatCells="0" formatColumns="0" formatRows="0" insertColumns="0" insertRows="0" insertHyperlinks="0" deleteColumns="0" deleteRows="0" sort="0" autoFilter="0" pivotTables="0"/>
  <mergeCells count="48">
    <mergeCell ref="A408:D415"/>
    <mergeCell ref="A363:C363"/>
    <mergeCell ref="A387:C387"/>
    <mergeCell ref="A389:C389"/>
    <mergeCell ref="A398:C398"/>
    <mergeCell ref="A400:C400"/>
    <mergeCell ref="A272:C272"/>
    <mergeCell ref="A328:C328"/>
    <mergeCell ref="A331:C331"/>
    <mergeCell ref="A333:C333"/>
    <mergeCell ref="A361:C361"/>
    <mergeCell ref="A146:C146"/>
    <mergeCell ref="A159:C159"/>
    <mergeCell ref="A161:C161"/>
    <mergeCell ref="A175:C175"/>
    <mergeCell ref="A177:C177"/>
    <mergeCell ref="A120:C120"/>
    <mergeCell ref="A125:C125"/>
    <mergeCell ref="A130:C130"/>
    <mergeCell ref="A138:C138"/>
    <mergeCell ref="A141:C141"/>
    <mergeCell ref="A43:C43"/>
    <mergeCell ref="A56:C56"/>
    <mergeCell ref="A58:C58"/>
    <mergeCell ref="A92:C92"/>
    <mergeCell ref="A102:C102"/>
    <mergeCell ref="A15:C15"/>
    <mergeCell ref="A16:C16"/>
    <mergeCell ref="A19:C19"/>
    <mergeCell ref="A22:C22"/>
    <mergeCell ref="A35:C35"/>
    <mergeCell ref="I10:I11"/>
    <mergeCell ref="J10:L10"/>
    <mergeCell ref="K11:K12"/>
    <mergeCell ref="L11:L12"/>
    <mergeCell ref="A14:C14"/>
    <mergeCell ref="H10:H11"/>
    <mergeCell ref="A10:A12"/>
    <mergeCell ref="B10:B12"/>
    <mergeCell ref="C10:C12"/>
    <mergeCell ref="D10:D11"/>
    <mergeCell ref="E10:E11"/>
    <mergeCell ref="F10:G11"/>
    <mergeCell ref="I2:L2"/>
    <mergeCell ref="I3:L3"/>
    <mergeCell ref="I5:L5"/>
    <mergeCell ref="I6:L6"/>
    <mergeCell ref="A8:L8"/>
  </mergeCells>
  <printOptions horizontalCentered="1"/>
  <pageMargins left="0.43307086614173229" right="0.43307086614173229" top="1.1417322834645669" bottom="0.55118110236220474" header="0.51181102362204722" footer="0.31496062992125984"/>
  <pageSetup paperSize="9" scale="45" firstPageNumber="6" orientation="landscape" useFirstPageNumber="1" r:id="rId1"/>
  <headerFooter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view="pageBreakPreview" zoomScale="50" zoomScaleNormal="50" zoomScaleSheetLayoutView="50" workbookViewId="0">
      <selection activeCell="E33" sqref="E33"/>
    </sheetView>
  </sheetViews>
  <sheetFormatPr defaultColWidth="8.88671875" defaultRowHeight="13.8" x14ac:dyDescent="0.25"/>
  <cols>
    <col min="1" max="1" width="5.33203125" style="27" customWidth="1"/>
    <col min="2" max="2" width="41.5546875" style="35" customWidth="1"/>
    <col min="3" max="3" width="20.6640625" style="27" customWidth="1"/>
    <col min="4" max="4" width="14.5546875" style="27" customWidth="1"/>
    <col min="5" max="5" width="20.6640625" style="27" customWidth="1"/>
    <col min="6" max="6" width="21.88671875" style="27" customWidth="1"/>
    <col min="7" max="7" width="14.109375" style="27" customWidth="1"/>
    <col min="8" max="8" width="19.88671875" style="27" customWidth="1"/>
    <col min="9" max="9" width="21.44140625" style="27" customWidth="1"/>
    <col min="10" max="10" width="23.6640625" style="27" customWidth="1"/>
    <col min="11" max="11" width="22.109375" style="27" customWidth="1"/>
    <col min="12" max="12" width="22" style="27" customWidth="1"/>
    <col min="13" max="13" width="18.88671875" style="27" customWidth="1"/>
    <col min="14" max="14" width="18.6640625" style="27" customWidth="1"/>
    <col min="15" max="15" width="20.6640625" style="27" customWidth="1"/>
    <col min="16" max="16" width="22.44140625" style="27" customWidth="1"/>
    <col min="17" max="17" width="15" style="27" customWidth="1"/>
    <col min="18" max="19" width="20.33203125" style="27" customWidth="1"/>
    <col min="20" max="16384" width="8.88671875" style="27"/>
  </cols>
  <sheetData>
    <row r="1" spans="1:22" s="13" customFormat="1" ht="22.2" x14ac:dyDescent="0.45">
      <c r="B1" s="14"/>
      <c r="N1" s="131" t="s">
        <v>622</v>
      </c>
      <c r="O1" s="131"/>
      <c r="P1" s="131"/>
      <c r="Q1" s="131"/>
      <c r="R1" s="132"/>
      <c r="S1" s="133"/>
    </row>
    <row r="2" spans="1:22" s="13" customFormat="1" ht="21.6" x14ac:dyDescent="0.4">
      <c r="B2" s="14"/>
      <c r="N2" s="175" t="s">
        <v>601</v>
      </c>
      <c r="O2" s="175"/>
      <c r="P2" s="175"/>
      <c r="Q2" s="175"/>
      <c r="R2" s="175"/>
      <c r="S2" s="175"/>
    </row>
    <row r="3" spans="1:22" s="13" customFormat="1" ht="48.75" customHeight="1" x14ac:dyDescent="0.3">
      <c r="B3" s="14"/>
      <c r="N3" s="176" t="s">
        <v>912</v>
      </c>
      <c r="O3" s="176"/>
      <c r="P3" s="176"/>
      <c r="Q3" s="176"/>
      <c r="R3" s="176"/>
      <c r="S3" s="176"/>
    </row>
    <row r="4" spans="1:22" s="13" customFormat="1" ht="21.75" customHeight="1" x14ac:dyDescent="0.3">
      <c r="B4" s="14"/>
      <c r="N4" s="177" t="s">
        <v>623</v>
      </c>
      <c r="O4" s="177"/>
      <c r="P4" s="177"/>
      <c r="Q4" s="177"/>
      <c r="R4" s="177"/>
      <c r="S4" s="177"/>
    </row>
    <row r="5" spans="1:22" s="13" customFormat="1" ht="23.25" customHeight="1" x14ac:dyDescent="0.3">
      <c r="B5" s="14"/>
      <c r="N5" s="177" t="s">
        <v>603</v>
      </c>
      <c r="O5" s="177"/>
      <c r="P5" s="177"/>
      <c r="Q5" s="177"/>
      <c r="R5" s="177"/>
      <c r="S5" s="177"/>
    </row>
    <row r="6" spans="1:22" s="13" customFormat="1" ht="20.25" customHeight="1" x14ac:dyDescent="0.3">
      <c r="B6" s="14"/>
      <c r="N6" s="177" t="s">
        <v>604</v>
      </c>
      <c r="O6" s="177"/>
      <c r="P6" s="177"/>
      <c r="Q6" s="177"/>
      <c r="R6" s="177"/>
      <c r="S6" s="177"/>
    </row>
    <row r="7" spans="1:22" ht="25.5" customHeight="1" x14ac:dyDescent="0.3">
      <c r="A7" s="23"/>
      <c r="B7" s="23"/>
      <c r="C7" s="23"/>
      <c r="D7" s="24"/>
      <c r="E7" s="25"/>
      <c r="F7" s="25"/>
      <c r="G7" s="23"/>
      <c r="H7" s="23"/>
      <c r="I7" s="23"/>
      <c r="J7" s="23"/>
      <c r="K7" s="23"/>
      <c r="L7" s="23"/>
      <c r="M7" s="23"/>
      <c r="N7" s="168"/>
      <c r="O7" s="168"/>
      <c r="P7" s="168"/>
      <c r="Q7" s="168"/>
      <c r="R7" s="168"/>
      <c r="S7" s="26"/>
      <c r="T7" s="26"/>
      <c r="U7" s="23"/>
      <c r="V7" s="23"/>
    </row>
    <row r="9" spans="1:22" ht="20.25" customHeight="1" x14ac:dyDescent="0.25">
      <c r="A9" s="28"/>
      <c r="B9" s="169" t="s">
        <v>624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</row>
    <row r="11" spans="1:22" ht="69" customHeight="1" x14ac:dyDescent="0.25">
      <c r="A11" s="170" t="s">
        <v>1</v>
      </c>
      <c r="B11" s="173" t="s">
        <v>625</v>
      </c>
      <c r="C11" s="173" t="s">
        <v>626</v>
      </c>
      <c r="D11" s="173" t="s">
        <v>627</v>
      </c>
      <c r="E11" s="173"/>
      <c r="F11" s="173"/>
      <c r="G11" s="173" t="s">
        <v>628</v>
      </c>
      <c r="H11" s="173"/>
      <c r="I11" s="173"/>
      <c r="J11" s="173" t="s">
        <v>629</v>
      </c>
      <c r="K11" s="173"/>
      <c r="L11" s="173"/>
      <c r="M11" s="173"/>
      <c r="N11" s="173" t="s">
        <v>630</v>
      </c>
      <c r="O11" s="173"/>
      <c r="P11" s="173"/>
      <c r="Q11" s="173" t="s">
        <v>631</v>
      </c>
      <c r="R11" s="173"/>
      <c r="S11" s="173"/>
    </row>
    <row r="12" spans="1:22" ht="21.75" customHeight="1" x14ac:dyDescent="0.25">
      <c r="A12" s="171"/>
      <c r="B12" s="173"/>
      <c r="C12" s="173"/>
      <c r="D12" s="165" t="s">
        <v>660</v>
      </c>
      <c r="E12" s="165" t="s">
        <v>633</v>
      </c>
      <c r="F12" s="165"/>
      <c r="G12" s="166" t="s">
        <v>660</v>
      </c>
      <c r="H12" s="166" t="s">
        <v>633</v>
      </c>
      <c r="I12" s="166"/>
      <c r="J12" s="166" t="s">
        <v>660</v>
      </c>
      <c r="K12" s="166" t="s">
        <v>634</v>
      </c>
      <c r="L12" s="166"/>
      <c r="M12" s="166"/>
      <c r="N12" s="174" t="s">
        <v>660</v>
      </c>
      <c r="O12" s="174" t="s">
        <v>634</v>
      </c>
      <c r="P12" s="174"/>
      <c r="Q12" s="173" t="s">
        <v>660</v>
      </c>
      <c r="R12" s="173" t="s">
        <v>634</v>
      </c>
      <c r="S12" s="173"/>
    </row>
    <row r="13" spans="1:22" ht="149.25" customHeight="1" x14ac:dyDescent="0.25">
      <c r="A13" s="171"/>
      <c r="B13" s="173"/>
      <c r="C13" s="173"/>
      <c r="D13" s="165"/>
      <c r="E13" s="102" t="s">
        <v>635</v>
      </c>
      <c r="F13" s="102" t="s">
        <v>758</v>
      </c>
      <c r="G13" s="166"/>
      <c r="H13" s="92" t="s">
        <v>635</v>
      </c>
      <c r="I13" s="92" t="s">
        <v>636</v>
      </c>
      <c r="J13" s="166"/>
      <c r="K13" s="92" t="s">
        <v>637</v>
      </c>
      <c r="L13" s="92" t="s">
        <v>638</v>
      </c>
      <c r="M13" s="92" t="s">
        <v>639</v>
      </c>
      <c r="N13" s="174"/>
      <c r="O13" s="92" t="s">
        <v>640</v>
      </c>
      <c r="P13" s="92" t="s">
        <v>641</v>
      </c>
      <c r="Q13" s="173"/>
      <c r="R13" s="29" t="s">
        <v>642</v>
      </c>
      <c r="S13" s="29" t="s">
        <v>643</v>
      </c>
    </row>
    <row r="14" spans="1:22" ht="20.25" customHeight="1" x14ac:dyDescent="0.25">
      <c r="A14" s="172"/>
      <c r="B14" s="173"/>
      <c r="C14" s="30" t="s">
        <v>644</v>
      </c>
      <c r="D14" s="30" t="s">
        <v>645</v>
      </c>
      <c r="E14" s="30" t="s">
        <v>645</v>
      </c>
      <c r="F14" s="93" t="s">
        <v>645</v>
      </c>
      <c r="G14" s="93" t="s">
        <v>646</v>
      </c>
      <c r="H14" s="93" t="s">
        <v>646</v>
      </c>
      <c r="I14" s="93" t="s">
        <v>646</v>
      </c>
      <c r="J14" s="93" t="s">
        <v>647</v>
      </c>
      <c r="K14" s="93" t="s">
        <v>647</v>
      </c>
      <c r="L14" s="93" t="s">
        <v>647</v>
      </c>
      <c r="M14" s="93" t="s">
        <v>647</v>
      </c>
      <c r="N14" s="94" t="s">
        <v>647</v>
      </c>
      <c r="O14" s="93" t="s">
        <v>647</v>
      </c>
      <c r="P14" s="94" t="s">
        <v>647</v>
      </c>
      <c r="Q14" s="29" t="s">
        <v>647</v>
      </c>
      <c r="R14" s="29" t="s">
        <v>647</v>
      </c>
      <c r="S14" s="29" t="s">
        <v>647</v>
      </c>
    </row>
    <row r="15" spans="1:22" ht="20.25" customHeight="1" x14ac:dyDescent="0.25">
      <c r="A15" s="30">
        <v>1</v>
      </c>
      <c r="B15" s="29">
        <v>2</v>
      </c>
      <c r="C15" s="30">
        <v>3</v>
      </c>
      <c r="D15" s="30">
        <v>4</v>
      </c>
      <c r="E15" s="30">
        <v>5</v>
      </c>
      <c r="F15" s="93">
        <v>6</v>
      </c>
      <c r="G15" s="93">
        <v>7</v>
      </c>
      <c r="H15" s="93">
        <v>8</v>
      </c>
      <c r="I15" s="93">
        <v>9</v>
      </c>
      <c r="J15" s="93">
        <v>10</v>
      </c>
      <c r="K15" s="93">
        <v>11</v>
      </c>
      <c r="L15" s="93">
        <v>12</v>
      </c>
      <c r="M15" s="93">
        <v>13</v>
      </c>
      <c r="N15" s="94">
        <v>14</v>
      </c>
      <c r="O15" s="93">
        <v>15</v>
      </c>
      <c r="P15" s="94">
        <v>16</v>
      </c>
      <c r="Q15" s="29">
        <v>17</v>
      </c>
      <c r="R15" s="29">
        <v>18</v>
      </c>
      <c r="S15" s="29">
        <v>19</v>
      </c>
    </row>
    <row r="16" spans="1:22" ht="94.5" customHeight="1" x14ac:dyDescent="0.25">
      <c r="A16" s="31"/>
      <c r="B16" s="32" t="s">
        <v>859</v>
      </c>
      <c r="C16" s="33">
        <f t="shared" ref="C16:S16" si="0">SUM(C17,C27,C35,C45,C55)</f>
        <v>5154</v>
      </c>
      <c r="D16" s="33">
        <f t="shared" si="0"/>
        <v>2314</v>
      </c>
      <c r="E16" s="33">
        <f t="shared" si="0"/>
        <v>1468</v>
      </c>
      <c r="F16" s="95">
        <f t="shared" si="0"/>
        <v>846</v>
      </c>
      <c r="G16" s="73">
        <f t="shared" si="0"/>
        <v>88014.790000000008</v>
      </c>
      <c r="H16" s="73">
        <f t="shared" si="0"/>
        <v>57314.09</v>
      </c>
      <c r="I16" s="73">
        <f t="shared" si="0"/>
        <v>30700.699999999997</v>
      </c>
      <c r="J16" s="73">
        <f t="shared" si="0"/>
        <v>4953655326.2799997</v>
      </c>
      <c r="K16" s="73">
        <f t="shared" si="0"/>
        <v>3307116024.71</v>
      </c>
      <c r="L16" s="73">
        <f t="shared" si="0"/>
        <v>1644919301.5700002</v>
      </c>
      <c r="M16" s="73">
        <f t="shared" si="0"/>
        <v>1620000</v>
      </c>
      <c r="N16" s="73">
        <f t="shared" si="0"/>
        <v>19840779.5</v>
      </c>
      <c r="O16" s="73">
        <f t="shared" si="0"/>
        <v>0</v>
      </c>
      <c r="P16" s="73">
        <f t="shared" si="0"/>
        <v>19840779.5</v>
      </c>
      <c r="Q16" s="34">
        <f t="shared" si="0"/>
        <v>0</v>
      </c>
      <c r="R16" s="34">
        <f t="shared" si="0"/>
        <v>0</v>
      </c>
      <c r="S16" s="34">
        <f t="shared" si="0"/>
        <v>0</v>
      </c>
    </row>
    <row r="17" spans="1:19" ht="21" x14ac:dyDescent="0.25">
      <c r="A17" s="31"/>
      <c r="B17" s="32" t="s">
        <v>648</v>
      </c>
      <c r="C17" s="33">
        <f t="shared" ref="C17:S17" si="1">SUM(C18:C26)</f>
        <v>502</v>
      </c>
      <c r="D17" s="33">
        <f t="shared" si="1"/>
        <v>185</v>
      </c>
      <c r="E17" s="33">
        <f t="shared" si="1"/>
        <v>111</v>
      </c>
      <c r="F17" s="95">
        <f t="shared" si="1"/>
        <v>74</v>
      </c>
      <c r="G17" s="73">
        <f t="shared" si="1"/>
        <v>6704.81</v>
      </c>
      <c r="H17" s="73">
        <f t="shared" si="1"/>
        <v>3934.4</v>
      </c>
      <c r="I17" s="73">
        <f t="shared" si="1"/>
        <v>2770.41</v>
      </c>
      <c r="J17" s="73">
        <f t="shared" si="1"/>
        <v>272403036.60000002</v>
      </c>
      <c r="K17" s="73">
        <f t="shared" si="1"/>
        <v>233426907.93000001</v>
      </c>
      <c r="L17" s="73">
        <f t="shared" si="1"/>
        <v>37356128.670000002</v>
      </c>
      <c r="M17" s="73">
        <f t="shared" si="1"/>
        <v>1620000</v>
      </c>
      <c r="N17" s="73">
        <f t="shared" si="1"/>
        <v>12894318.5</v>
      </c>
      <c r="O17" s="73">
        <f t="shared" si="1"/>
        <v>0</v>
      </c>
      <c r="P17" s="73">
        <f t="shared" si="1"/>
        <v>12894318.5</v>
      </c>
      <c r="Q17" s="34">
        <f t="shared" si="1"/>
        <v>0</v>
      </c>
      <c r="R17" s="34">
        <f t="shared" si="1"/>
        <v>0</v>
      </c>
      <c r="S17" s="34">
        <f t="shared" si="1"/>
        <v>0</v>
      </c>
    </row>
    <row r="18" spans="1:19" ht="42" x14ac:dyDescent="0.25">
      <c r="A18" s="31">
        <v>1</v>
      </c>
      <c r="B18" s="32" t="s">
        <v>860</v>
      </c>
      <c r="C18" s="33">
        <v>1</v>
      </c>
      <c r="D18" s="33">
        <f t="shared" ref="D18:D26" si="2">E18+F18</f>
        <v>1</v>
      </c>
      <c r="E18" s="33">
        <v>0</v>
      </c>
      <c r="F18" s="95">
        <v>1</v>
      </c>
      <c r="G18" s="73">
        <f t="shared" ref="G18:G26" si="3">H18+I18</f>
        <v>13.4</v>
      </c>
      <c r="H18" s="73">
        <v>0</v>
      </c>
      <c r="I18" s="73">
        <v>13.4</v>
      </c>
      <c r="J18" s="73">
        <f t="shared" ref="J18:J26" si="4">K18+L18+M18</f>
        <v>0</v>
      </c>
      <c r="K18" s="73">
        <v>0</v>
      </c>
      <c r="L18" s="73">
        <v>0</v>
      </c>
      <c r="M18" s="73">
        <v>0</v>
      </c>
      <c r="N18" s="73">
        <f t="shared" ref="N18:N26" si="5">O18+P18</f>
        <v>533119</v>
      </c>
      <c r="O18" s="73">
        <v>0</v>
      </c>
      <c r="P18" s="73">
        <v>533119</v>
      </c>
      <c r="Q18" s="34">
        <f t="shared" ref="Q18:Q26" si="6">R18+S18</f>
        <v>0</v>
      </c>
      <c r="R18" s="34">
        <v>0</v>
      </c>
      <c r="S18" s="34">
        <v>0</v>
      </c>
    </row>
    <row r="19" spans="1:19" ht="42" x14ac:dyDescent="0.25">
      <c r="A19" s="31">
        <v>2</v>
      </c>
      <c r="B19" s="32" t="s">
        <v>861</v>
      </c>
      <c r="C19" s="33">
        <v>1</v>
      </c>
      <c r="D19" s="33">
        <f t="shared" si="2"/>
        <v>1</v>
      </c>
      <c r="E19" s="33">
        <v>1</v>
      </c>
      <c r="F19" s="95">
        <v>0</v>
      </c>
      <c r="G19" s="73">
        <f t="shared" si="3"/>
        <v>30.9</v>
      </c>
      <c r="H19" s="73">
        <v>30.9</v>
      </c>
      <c r="I19" s="73">
        <v>0</v>
      </c>
      <c r="J19" s="73">
        <f t="shared" si="4"/>
        <v>0</v>
      </c>
      <c r="K19" s="73">
        <v>0</v>
      </c>
      <c r="L19" s="73">
        <v>0</v>
      </c>
      <c r="M19" s="73">
        <v>0</v>
      </c>
      <c r="N19" s="73">
        <f t="shared" si="5"/>
        <v>1229356.5</v>
      </c>
      <c r="O19" s="73">
        <v>0</v>
      </c>
      <c r="P19" s="73">
        <v>1229356.5</v>
      </c>
      <c r="Q19" s="34">
        <f t="shared" si="6"/>
        <v>0</v>
      </c>
      <c r="R19" s="34">
        <v>0</v>
      </c>
      <c r="S19" s="34">
        <v>0</v>
      </c>
    </row>
    <row r="20" spans="1:19" ht="67.95" customHeight="1" x14ac:dyDescent="0.25">
      <c r="A20" s="31">
        <v>3</v>
      </c>
      <c r="B20" s="32" t="s">
        <v>862</v>
      </c>
      <c r="C20" s="33">
        <v>168</v>
      </c>
      <c r="D20" s="33">
        <f t="shared" si="2"/>
        <v>52</v>
      </c>
      <c r="E20" s="33">
        <v>15</v>
      </c>
      <c r="F20" s="95">
        <v>37</v>
      </c>
      <c r="G20" s="73">
        <f t="shared" si="3"/>
        <v>2145.71</v>
      </c>
      <c r="H20" s="73">
        <v>700.7</v>
      </c>
      <c r="I20" s="73">
        <v>1445.01</v>
      </c>
      <c r="J20" s="73">
        <f t="shared" si="4"/>
        <v>91342381.5</v>
      </c>
      <c r="K20" s="73">
        <v>80201137.280000001</v>
      </c>
      <c r="L20" s="73">
        <v>11141244.220000001</v>
      </c>
      <c r="M20" s="73">
        <v>0</v>
      </c>
      <c r="N20" s="73">
        <f t="shared" si="5"/>
        <v>0</v>
      </c>
      <c r="O20" s="73">
        <v>0</v>
      </c>
      <c r="P20" s="73">
        <v>0</v>
      </c>
      <c r="Q20" s="34">
        <f t="shared" si="6"/>
        <v>0</v>
      </c>
      <c r="R20" s="34">
        <v>0</v>
      </c>
      <c r="S20" s="34">
        <v>0</v>
      </c>
    </row>
    <row r="21" spans="1:19" ht="21" x14ac:dyDescent="0.25">
      <c r="A21" s="31">
        <v>4</v>
      </c>
      <c r="B21" s="32" t="s">
        <v>863</v>
      </c>
      <c r="C21" s="33">
        <v>4</v>
      </c>
      <c r="D21" s="33">
        <f t="shared" si="2"/>
        <v>2</v>
      </c>
      <c r="E21" s="33">
        <v>0</v>
      </c>
      <c r="F21" s="95">
        <v>2</v>
      </c>
      <c r="G21" s="73">
        <f t="shared" si="3"/>
        <v>41</v>
      </c>
      <c r="H21" s="73">
        <v>0</v>
      </c>
      <c r="I21" s="73">
        <v>41</v>
      </c>
      <c r="J21" s="73">
        <f t="shared" si="4"/>
        <v>0</v>
      </c>
      <c r="K21" s="73">
        <v>0</v>
      </c>
      <c r="L21" s="73">
        <v>0</v>
      </c>
      <c r="M21" s="73">
        <v>0</v>
      </c>
      <c r="N21" s="73">
        <f t="shared" si="5"/>
        <v>1631185</v>
      </c>
      <c r="O21" s="73">
        <v>0</v>
      </c>
      <c r="P21" s="73">
        <v>1631185</v>
      </c>
      <c r="Q21" s="34">
        <f t="shared" si="6"/>
        <v>0</v>
      </c>
      <c r="R21" s="34">
        <v>0</v>
      </c>
      <c r="S21" s="34">
        <v>0</v>
      </c>
    </row>
    <row r="22" spans="1:19" ht="21" x14ac:dyDescent="0.25">
      <c r="A22" s="31">
        <v>5</v>
      </c>
      <c r="B22" s="32" t="s">
        <v>864</v>
      </c>
      <c r="C22" s="33">
        <v>66</v>
      </c>
      <c r="D22" s="33">
        <f t="shared" si="2"/>
        <v>24</v>
      </c>
      <c r="E22" s="33">
        <v>19</v>
      </c>
      <c r="F22" s="95">
        <v>5</v>
      </c>
      <c r="G22" s="73">
        <f t="shared" si="3"/>
        <v>813.30000000000007</v>
      </c>
      <c r="H22" s="73">
        <v>653.20000000000005</v>
      </c>
      <c r="I22" s="73">
        <v>160.1</v>
      </c>
      <c r="J22" s="73">
        <f t="shared" si="4"/>
        <v>34803918</v>
      </c>
      <c r="K22" s="73">
        <v>31363271.399999999</v>
      </c>
      <c r="L22" s="73">
        <v>3440646.6</v>
      </c>
      <c r="M22" s="73">
        <v>0</v>
      </c>
      <c r="N22" s="73">
        <f t="shared" si="5"/>
        <v>0</v>
      </c>
      <c r="O22" s="73">
        <v>0</v>
      </c>
      <c r="P22" s="73">
        <v>0</v>
      </c>
      <c r="Q22" s="34">
        <f t="shared" si="6"/>
        <v>0</v>
      </c>
      <c r="R22" s="34">
        <v>0</v>
      </c>
      <c r="S22" s="34">
        <v>0</v>
      </c>
    </row>
    <row r="23" spans="1:19" ht="42" x14ac:dyDescent="0.25">
      <c r="A23" s="31">
        <v>6</v>
      </c>
      <c r="B23" s="32" t="s">
        <v>865</v>
      </c>
      <c r="C23" s="33">
        <v>67</v>
      </c>
      <c r="D23" s="33">
        <f t="shared" si="2"/>
        <v>24</v>
      </c>
      <c r="E23" s="33">
        <v>17</v>
      </c>
      <c r="F23" s="95">
        <v>7</v>
      </c>
      <c r="G23" s="73">
        <f t="shared" si="3"/>
        <v>847</v>
      </c>
      <c r="H23" s="73">
        <v>623.29999999999995</v>
      </c>
      <c r="I23" s="73">
        <v>223.7</v>
      </c>
      <c r="J23" s="73">
        <f t="shared" si="4"/>
        <v>36880695</v>
      </c>
      <c r="K23" s="73">
        <v>32474705.129999999</v>
      </c>
      <c r="L23" s="73">
        <v>4405989.87</v>
      </c>
      <c r="M23" s="73">
        <v>0</v>
      </c>
      <c r="N23" s="73">
        <f t="shared" si="5"/>
        <v>0</v>
      </c>
      <c r="O23" s="73">
        <v>0</v>
      </c>
      <c r="P23" s="73">
        <v>0</v>
      </c>
      <c r="Q23" s="34">
        <f t="shared" si="6"/>
        <v>0</v>
      </c>
      <c r="R23" s="34">
        <v>0</v>
      </c>
      <c r="S23" s="34">
        <v>0</v>
      </c>
    </row>
    <row r="24" spans="1:19" ht="42" x14ac:dyDescent="0.25">
      <c r="A24" s="31">
        <v>7</v>
      </c>
      <c r="B24" s="32" t="s">
        <v>866</v>
      </c>
      <c r="C24" s="33">
        <v>84</v>
      </c>
      <c r="D24" s="33">
        <f t="shared" si="2"/>
        <v>31</v>
      </c>
      <c r="E24" s="33">
        <v>19</v>
      </c>
      <c r="F24" s="95">
        <v>12</v>
      </c>
      <c r="G24" s="73">
        <f t="shared" si="3"/>
        <v>1466</v>
      </c>
      <c r="H24" s="73">
        <v>901.4</v>
      </c>
      <c r="I24" s="73">
        <v>564.6</v>
      </c>
      <c r="J24" s="73">
        <f t="shared" si="4"/>
        <v>43850147.100000001</v>
      </c>
      <c r="K24" s="73">
        <v>40835890.880000003</v>
      </c>
      <c r="L24" s="73">
        <v>1394256.22</v>
      </c>
      <c r="M24" s="73">
        <v>1620000</v>
      </c>
      <c r="N24" s="73">
        <f t="shared" si="5"/>
        <v>7571085.5</v>
      </c>
      <c r="O24" s="73">
        <v>0</v>
      </c>
      <c r="P24" s="73">
        <v>7571085.5</v>
      </c>
      <c r="Q24" s="34">
        <f t="shared" si="6"/>
        <v>0</v>
      </c>
      <c r="R24" s="34">
        <v>0</v>
      </c>
      <c r="S24" s="34">
        <v>0</v>
      </c>
    </row>
    <row r="25" spans="1:19" ht="42" x14ac:dyDescent="0.25">
      <c r="A25" s="31">
        <v>8</v>
      </c>
      <c r="B25" s="32" t="s">
        <v>867</v>
      </c>
      <c r="C25" s="33">
        <v>3</v>
      </c>
      <c r="D25" s="33">
        <f t="shared" si="2"/>
        <v>1</v>
      </c>
      <c r="E25" s="33">
        <v>0</v>
      </c>
      <c r="F25" s="95">
        <v>1</v>
      </c>
      <c r="G25" s="73">
        <f t="shared" si="3"/>
        <v>48.5</v>
      </c>
      <c r="H25" s="73">
        <v>0</v>
      </c>
      <c r="I25" s="73">
        <v>48.5</v>
      </c>
      <c r="J25" s="73">
        <f t="shared" si="4"/>
        <v>0</v>
      </c>
      <c r="K25" s="73">
        <v>0</v>
      </c>
      <c r="L25" s="73">
        <v>0</v>
      </c>
      <c r="M25" s="73">
        <v>0</v>
      </c>
      <c r="N25" s="73">
        <f t="shared" si="5"/>
        <v>1929572.5</v>
      </c>
      <c r="O25" s="73">
        <v>0</v>
      </c>
      <c r="P25" s="73">
        <v>1929572.5</v>
      </c>
      <c r="Q25" s="34">
        <f t="shared" si="6"/>
        <v>0</v>
      </c>
      <c r="R25" s="34">
        <v>0</v>
      </c>
      <c r="S25" s="34">
        <v>0</v>
      </c>
    </row>
    <row r="26" spans="1:19" ht="42" x14ac:dyDescent="0.25">
      <c r="A26" s="31">
        <v>9</v>
      </c>
      <c r="B26" s="32" t="s">
        <v>868</v>
      </c>
      <c r="C26" s="33">
        <v>108</v>
      </c>
      <c r="D26" s="33">
        <f t="shared" si="2"/>
        <v>49</v>
      </c>
      <c r="E26" s="33">
        <v>40</v>
      </c>
      <c r="F26" s="95">
        <v>9</v>
      </c>
      <c r="G26" s="73">
        <f t="shared" si="3"/>
        <v>1299</v>
      </c>
      <c r="H26" s="73">
        <v>1024.9000000000001</v>
      </c>
      <c r="I26" s="73">
        <v>274.10000000000002</v>
      </c>
      <c r="J26" s="73">
        <f t="shared" si="4"/>
        <v>65525895</v>
      </c>
      <c r="K26" s="73">
        <v>48551903.240000002</v>
      </c>
      <c r="L26" s="73">
        <v>16973991.760000002</v>
      </c>
      <c r="M26" s="73">
        <v>0</v>
      </c>
      <c r="N26" s="73">
        <f t="shared" si="5"/>
        <v>0</v>
      </c>
      <c r="O26" s="73">
        <v>0</v>
      </c>
      <c r="P26" s="73">
        <v>0</v>
      </c>
      <c r="Q26" s="34">
        <f t="shared" si="6"/>
        <v>0</v>
      </c>
      <c r="R26" s="34">
        <v>0</v>
      </c>
      <c r="S26" s="34">
        <v>0</v>
      </c>
    </row>
    <row r="27" spans="1:19" ht="21" x14ac:dyDescent="0.25">
      <c r="A27" s="31"/>
      <c r="B27" s="32" t="s">
        <v>649</v>
      </c>
      <c r="C27" s="33">
        <f t="shared" ref="C27:S27" si="7">SUM(C28:C34)</f>
        <v>537</v>
      </c>
      <c r="D27" s="33">
        <f t="shared" si="7"/>
        <v>220</v>
      </c>
      <c r="E27" s="33">
        <f t="shared" si="7"/>
        <v>138</v>
      </c>
      <c r="F27" s="95">
        <f t="shared" si="7"/>
        <v>82</v>
      </c>
      <c r="G27" s="73">
        <f t="shared" si="7"/>
        <v>8773.17</v>
      </c>
      <c r="H27" s="73">
        <f t="shared" si="7"/>
        <v>5604.5</v>
      </c>
      <c r="I27" s="73">
        <f t="shared" si="7"/>
        <v>3168.6699999999996</v>
      </c>
      <c r="J27" s="73">
        <f t="shared" si="7"/>
        <v>510134238.84999996</v>
      </c>
      <c r="K27" s="73">
        <f t="shared" si="7"/>
        <v>324058579.97999996</v>
      </c>
      <c r="L27" s="73">
        <f t="shared" si="7"/>
        <v>186075658.87</v>
      </c>
      <c r="M27" s="73">
        <f t="shared" si="7"/>
        <v>0</v>
      </c>
      <c r="N27" s="73">
        <f t="shared" si="7"/>
        <v>1551615</v>
      </c>
      <c r="O27" s="73">
        <f t="shared" si="7"/>
        <v>0</v>
      </c>
      <c r="P27" s="73">
        <f t="shared" si="7"/>
        <v>1551615</v>
      </c>
      <c r="Q27" s="34">
        <f t="shared" si="7"/>
        <v>0</v>
      </c>
      <c r="R27" s="34">
        <f t="shared" si="7"/>
        <v>0</v>
      </c>
      <c r="S27" s="34">
        <f t="shared" si="7"/>
        <v>0</v>
      </c>
    </row>
    <row r="28" spans="1:19" ht="63" x14ac:dyDescent="0.25">
      <c r="A28" s="31">
        <v>1</v>
      </c>
      <c r="B28" s="32" t="s">
        <v>862</v>
      </c>
      <c r="C28" s="33">
        <v>168</v>
      </c>
      <c r="D28" s="33">
        <f t="shared" ref="D28:D34" si="8">E28+F28</f>
        <v>62</v>
      </c>
      <c r="E28" s="33">
        <v>23</v>
      </c>
      <c r="F28" s="95">
        <v>39</v>
      </c>
      <c r="G28" s="73">
        <f t="shared" ref="G28:G34" si="9">H28+I28</f>
        <v>2380.27</v>
      </c>
      <c r="H28" s="73">
        <v>897.9</v>
      </c>
      <c r="I28" s="73">
        <v>1482.37</v>
      </c>
      <c r="J28" s="73">
        <f t="shared" ref="J28:J34" si="10">K28+L28+M28</f>
        <v>103802752.97</v>
      </c>
      <c r="K28" s="73">
        <v>90975755.099999994</v>
      </c>
      <c r="L28" s="73">
        <v>12826997.869999999</v>
      </c>
      <c r="M28" s="73">
        <v>0</v>
      </c>
      <c r="N28" s="73">
        <f t="shared" ref="N28:N34" si="11">O28+P28</f>
        <v>0</v>
      </c>
      <c r="O28" s="73">
        <v>0</v>
      </c>
      <c r="P28" s="73">
        <v>0</v>
      </c>
      <c r="Q28" s="34">
        <f t="shared" ref="Q28:Q34" si="12">R28+S28</f>
        <v>0</v>
      </c>
      <c r="R28" s="34">
        <v>0</v>
      </c>
      <c r="S28" s="34">
        <v>0</v>
      </c>
    </row>
    <row r="29" spans="1:19" ht="21" x14ac:dyDescent="0.25">
      <c r="A29" s="31">
        <v>2</v>
      </c>
      <c r="B29" s="32" t="s">
        <v>863</v>
      </c>
      <c r="C29" s="33">
        <v>24</v>
      </c>
      <c r="D29" s="33">
        <f t="shared" si="8"/>
        <v>14</v>
      </c>
      <c r="E29" s="33">
        <v>14</v>
      </c>
      <c r="F29" s="95">
        <v>0</v>
      </c>
      <c r="G29" s="73">
        <f t="shared" si="9"/>
        <v>330.5</v>
      </c>
      <c r="H29" s="73">
        <v>330.5</v>
      </c>
      <c r="I29" s="73">
        <v>0</v>
      </c>
      <c r="J29" s="73">
        <f t="shared" si="10"/>
        <v>32129004.199999999</v>
      </c>
      <c r="K29" s="73">
        <v>12495239.84</v>
      </c>
      <c r="L29" s="73">
        <v>19633764.359999999</v>
      </c>
      <c r="M29" s="73">
        <v>0</v>
      </c>
      <c r="N29" s="73">
        <f t="shared" si="11"/>
        <v>0</v>
      </c>
      <c r="O29" s="73">
        <v>0</v>
      </c>
      <c r="P29" s="73">
        <v>0</v>
      </c>
      <c r="Q29" s="34">
        <f t="shared" si="12"/>
        <v>0</v>
      </c>
      <c r="R29" s="34">
        <v>0</v>
      </c>
      <c r="S29" s="34">
        <v>0</v>
      </c>
    </row>
    <row r="30" spans="1:19" ht="42" x14ac:dyDescent="0.25">
      <c r="A30" s="31">
        <v>3</v>
      </c>
      <c r="B30" s="32" t="s">
        <v>866</v>
      </c>
      <c r="C30" s="33">
        <v>194</v>
      </c>
      <c r="D30" s="33">
        <f t="shared" si="8"/>
        <v>72</v>
      </c>
      <c r="E30" s="33">
        <v>46</v>
      </c>
      <c r="F30" s="95">
        <v>26</v>
      </c>
      <c r="G30" s="73">
        <f t="shared" si="9"/>
        <v>2677.6000000000004</v>
      </c>
      <c r="H30" s="73">
        <v>1757.4</v>
      </c>
      <c r="I30" s="73">
        <v>920.2</v>
      </c>
      <c r="J30" s="73">
        <f t="shared" si="10"/>
        <v>222515210.12</v>
      </c>
      <c r="K30" s="73">
        <v>100526367.2</v>
      </c>
      <c r="L30" s="73">
        <v>121988842.92</v>
      </c>
      <c r="M30" s="73">
        <v>0</v>
      </c>
      <c r="N30" s="73">
        <f t="shared" si="11"/>
        <v>1551615</v>
      </c>
      <c r="O30" s="73">
        <v>0</v>
      </c>
      <c r="P30" s="73">
        <v>1551615</v>
      </c>
      <c r="Q30" s="34">
        <f t="shared" si="12"/>
        <v>0</v>
      </c>
      <c r="R30" s="34">
        <v>0</v>
      </c>
      <c r="S30" s="34">
        <v>0</v>
      </c>
    </row>
    <row r="31" spans="1:19" ht="42" x14ac:dyDescent="0.25">
      <c r="A31" s="31">
        <v>4</v>
      </c>
      <c r="B31" s="32" t="s">
        <v>869</v>
      </c>
      <c r="C31" s="33">
        <v>137</v>
      </c>
      <c r="D31" s="33">
        <f t="shared" si="8"/>
        <v>65</v>
      </c>
      <c r="E31" s="33">
        <v>48</v>
      </c>
      <c r="F31" s="95">
        <v>17</v>
      </c>
      <c r="G31" s="73">
        <f t="shared" si="9"/>
        <v>3145.4</v>
      </c>
      <c r="H31" s="73">
        <v>2379.3000000000002</v>
      </c>
      <c r="I31" s="73">
        <v>766.1</v>
      </c>
      <c r="J31" s="73">
        <f t="shared" si="10"/>
        <v>142711461.56</v>
      </c>
      <c r="K31" s="73">
        <v>112676158.23999999</v>
      </c>
      <c r="L31" s="73">
        <v>30035303.32</v>
      </c>
      <c r="M31" s="73">
        <v>0</v>
      </c>
      <c r="N31" s="73">
        <f t="shared" si="11"/>
        <v>0</v>
      </c>
      <c r="O31" s="73">
        <v>0</v>
      </c>
      <c r="P31" s="73">
        <v>0</v>
      </c>
      <c r="Q31" s="34">
        <f t="shared" si="12"/>
        <v>0</v>
      </c>
      <c r="R31" s="34">
        <v>0</v>
      </c>
      <c r="S31" s="34">
        <v>0</v>
      </c>
    </row>
    <row r="32" spans="1:19" ht="54" customHeight="1" x14ac:dyDescent="0.25">
      <c r="A32" s="31">
        <v>5</v>
      </c>
      <c r="B32" s="32" t="s">
        <v>870</v>
      </c>
      <c r="C32" s="33">
        <v>2</v>
      </c>
      <c r="D32" s="33">
        <f t="shared" si="8"/>
        <v>1</v>
      </c>
      <c r="E32" s="33">
        <v>1</v>
      </c>
      <c r="F32" s="95">
        <v>0</v>
      </c>
      <c r="G32" s="73">
        <f t="shared" si="9"/>
        <v>59.4</v>
      </c>
      <c r="H32" s="73">
        <v>59.4</v>
      </c>
      <c r="I32" s="73">
        <v>0</v>
      </c>
      <c r="J32" s="73">
        <f t="shared" si="10"/>
        <v>680000</v>
      </c>
      <c r="K32" s="73">
        <v>659600</v>
      </c>
      <c r="L32" s="73">
        <v>20400</v>
      </c>
      <c r="M32" s="73">
        <v>0</v>
      </c>
      <c r="N32" s="73">
        <f t="shared" si="11"/>
        <v>0</v>
      </c>
      <c r="O32" s="73">
        <v>0</v>
      </c>
      <c r="P32" s="73">
        <v>0</v>
      </c>
      <c r="Q32" s="34">
        <f t="shared" si="12"/>
        <v>0</v>
      </c>
      <c r="R32" s="34">
        <v>0</v>
      </c>
      <c r="S32" s="34">
        <v>0</v>
      </c>
    </row>
    <row r="33" spans="1:19" ht="42" x14ac:dyDescent="0.25">
      <c r="A33" s="31">
        <v>6</v>
      </c>
      <c r="B33" s="32" t="s">
        <v>871</v>
      </c>
      <c r="C33" s="33">
        <v>4</v>
      </c>
      <c r="D33" s="33">
        <f t="shared" si="8"/>
        <v>1</v>
      </c>
      <c r="E33" s="33">
        <v>1</v>
      </c>
      <c r="F33" s="95">
        <v>0</v>
      </c>
      <c r="G33" s="73">
        <f t="shared" si="9"/>
        <v>32.700000000000003</v>
      </c>
      <c r="H33" s="73">
        <v>32.700000000000003</v>
      </c>
      <c r="I33" s="73">
        <v>0</v>
      </c>
      <c r="J33" s="73">
        <f t="shared" si="10"/>
        <v>1450020</v>
      </c>
      <c r="K33" s="73">
        <v>1045299.65</v>
      </c>
      <c r="L33" s="73">
        <v>404720.35</v>
      </c>
      <c r="M33" s="73">
        <v>0</v>
      </c>
      <c r="N33" s="73">
        <f t="shared" si="11"/>
        <v>0</v>
      </c>
      <c r="O33" s="73">
        <v>0</v>
      </c>
      <c r="P33" s="73">
        <v>0</v>
      </c>
      <c r="Q33" s="34">
        <f t="shared" si="12"/>
        <v>0</v>
      </c>
      <c r="R33" s="34">
        <v>0</v>
      </c>
      <c r="S33" s="34">
        <v>0</v>
      </c>
    </row>
    <row r="34" spans="1:19" ht="42" x14ac:dyDescent="0.25">
      <c r="A34" s="31">
        <v>7</v>
      </c>
      <c r="B34" s="32" t="s">
        <v>872</v>
      </c>
      <c r="C34" s="33">
        <v>8</v>
      </c>
      <c r="D34" s="33">
        <f t="shared" si="8"/>
        <v>5</v>
      </c>
      <c r="E34" s="33">
        <v>5</v>
      </c>
      <c r="F34" s="95">
        <v>0</v>
      </c>
      <c r="G34" s="73">
        <f t="shared" si="9"/>
        <v>147.30000000000001</v>
      </c>
      <c r="H34" s="73">
        <v>147.30000000000001</v>
      </c>
      <c r="I34" s="73">
        <v>0</v>
      </c>
      <c r="J34" s="73">
        <f t="shared" si="10"/>
        <v>6845790</v>
      </c>
      <c r="K34" s="73">
        <v>5680159.9500000002</v>
      </c>
      <c r="L34" s="73">
        <v>1165630.05</v>
      </c>
      <c r="M34" s="73">
        <v>0</v>
      </c>
      <c r="N34" s="73">
        <f t="shared" si="11"/>
        <v>0</v>
      </c>
      <c r="O34" s="73">
        <v>0</v>
      </c>
      <c r="P34" s="73">
        <v>0</v>
      </c>
      <c r="Q34" s="34">
        <f t="shared" si="12"/>
        <v>0</v>
      </c>
      <c r="R34" s="34">
        <v>0</v>
      </c>
      <c r="S34" s="34">
        <v>0</v>
      </c>
    </row>
    <row r="35" spans="1:19" ht="21" x14ac:dyDescent="0.25">
      <c r="A35" s="31"/>
      <c r="B35" s="32" t="s">
        <v>650</v>
      </c>
      <c r="C35" s="33">
        <f t="shared" ref="C35:S35" si="13">SUM(C36:C44)</f>
        <v>1121</v>
      </c>
      <c r="D35" s="33">
        <f t="shared" si="13"/>
        <v>479</v>
      </c>
      <c r="E35" s="33">
        <f t="shared" si="13"/>
        <v>247</v>
      </c>
      <c r="F35" s="95">
        <f t="shared" si="13"/>
        <v>232</v>
      </c>
      <c r="G35" s="73">
        <f t="shared" si="13"/>
        <v>18040.11</v>
      </c>
      <c r="H35" s="73">
        <f t="shared" si="13"/>
        <v>9721.3799999999992</v>
      </c>
      <c r="I35" s="73">
        <f t="shared" si="13"/>
        <v>8318.73</v>
      </c>
      <c r="J35" s="73">
        <f t="shared" si="13"/>
        <v>971913506.41000009</v>
      </c>
      <c r="K35" s="73">
        <f t="shared" si="13"/>
        <v>675631724.20999992</v>
      </c>
      <c r="L35" s="73">
        <f t="shared" si="13"/>
        <v>296281782.20000005</v>
      </c>
      <c r="M35" s="73">
        <f t="shared" si="13"/>
        <v>0</v>
      </c>
      <c r="N35" s="73">
        <f t="shared" si="13"/>
        <v>5394846</v>
      </c>
      <c r="O35" s="73">
        <f t="shared" si="13"/>
        <v>0</v>
      </c>
      <c r="P35" s="73">
        <f t="shared" si="13"/>
        <v>5394846</v>
      </c>
      <c r="Q35" s="34">
        <f t="shared" si="13"/>
        <v>0</v>
      </c>
      <c r="R35" s="34">
        <f t="shared" si="13"/>
        <v>0</v>
      </c>
      <c r="S35" s="34">
        <f t="shared" si="13"/>
        <v>0</v>
      </c>
    </row>
    <row r="36" spans="1:19" ht="42" x14ac:dyDescent="0.25">
      <c r="A36" s="31">
        <v>1</v>
      </c>
      <c r="B36" s="32" t="s">
        <v>861</v>
      </c>
      <c r="C36" s="33">
        <v>61</v>
      </c>
      <c r="D36" s="33">
        <f t="shared" ref="D36:D44" si="14">E36+F36</f>
        <v>31</v>
      </c>
      <c r="E36" s="33">
        <v>12</v>
      </c>
      <c r="F36" s="95">
        <v>19</v>
      </c>
      <c r="G36" s="73">
        <f t="shared" ref="G36:G44" si="15">H36+I36</f>
        <v>1083.3</v>
      </c>
      <c r="H36" s="73">
        <v>358.9</v>
      </c>
      <c r="I36" s="73">
        <v>724.4</v>
      </c>
      <c r="J36" s="73">
        <f t="shared" ref="J36:J44" si="16">K36+L36+M36</f>
        <v>49191058.539999999</v>
      </c>
      <c r="K36" s="73">
        <v>39066563.649999999</v>
      </c>
      <c r="L36" s="73">
        <v>10124494.890000001</v>
      </c>
      <c r="M36" s="73">
        <v>0</v>
      </c>
      <c r="N36" s="73">
        <f t="shared" ref="N36:N44" si="17">O36+P36</f>
        <v>0</v>
      </c>
      <c r="O36" s="73">
        <v>0</v>
      </c>
      <c r="P36" s="73">
        <v>0</v>
      </c>
      <c r="Q36" s="34">
        <f t="shared" ref="Q36:Q44" si="18">R36+S36</f>
        <v>0</v>
      </c>
      <c r="R36" s="34">
        <v>0</v>
      </c>
      <c r="S36" s="34">
        <v>0</v>
      </c>
    </row>
    <row r="37" spans="1:19" ht="69" customHeight="1" x14ac:dyDescent="0.25">
      <c r="A37" s="31">
        <v>2</v>
      </c>
      <c r="B37" s="32" t="s">
        <v>862</v>
      </c>
      <c r="C37" s="33">
        <v>210</v>
      </c>
      <c r="D37" s="33">
        <f t="shared" si="14"/>
        <v>81</v>
      </c>
      <c r="E37" s="33">
        <v>22</v>
      </c>
      <c r="F37" s="95">
        <v>59</v>
      </c>
      <c r="G37" s="73">
        <f t="shared" si="15"/>
        <v>2667.69</v>
      </c>
      <c r="H37" s="73">
        <v>804.3</v>
      </c>
      <c r="I37" s="73">
        <v>1863.39</v>
      </c>
      <c r="J37" s="73">
        <f t="shared" si="16"/>
        <v>158326794.59999999</v>
      </c>
      <c r="K37" s="73">
        <v>102950025.25</v>
      </c>
      <c r="L37" s="73">
        <v>55376769.350000001</v>
      </c>
      <c r="M37" s="73">
        <v>0</v>
      </c>
      <c r="N37" s="73">
        <f t="shared" si="17"/>
        <v>0</v>
      </c>
      <c r="O37" s="73">
        <v>0</v>
      </c>
      <c r="P37" s="73">
        <v>0</v>
      </c>
      <c r="Q37" s="34">
        <f t="shared" si="18"/>
        <v>0</v>
      </c>
      <c r="R37" s="34">
        <v>0</v>
      </c>
      <c r="S37" s="34">
        <v>0</v>
      </c>
    </row>
    <row r="38" spans="1:19" ht="21" x14ac:dyDescent="0.25">
      <c r="A38" s="31">
        <v>3</v>
      </c>
      <c r="B38" s="32" t="s">
        <v>863</v>
      </c>
      <c r="C38" s="33">
        <v>107</v>
      </c>
      <c r="D38" s="33">
        <f t="shared" si="14"/>
        <v>45</v>
      </c>
      <c r="E38" s="33">
        <v>33</v>
      </c>
      <c r="F38" s="95">
        <v>12</v>
      </c>
      <c r="G38" s="73">
        <f t="shared" si="15"/>
        <v>1829.3400000000001</v>
      </c>
      <c r="H38" s="73">
        <v>1403.45</v>
      </c>
      <c r="I38" s="73">
        <v>425.89</v>
      </c>
      <c r="J38" s="73">
        <f t="shared" si="16"/>
        <v>171552570.06</v>
      </c>
      <c r="K38" s="73">
        <v>70596883.140000001</v>
      </c>
      <c r="L38" s="73">
        <v>100955686.92</v>
      </c>
      <c r="M38" s="73">
        <v>0</v>
      </c>
      <c r="N38" s="73">
        <f t="shared" si="17"/>
        <v>0</v>
      </c>
      <c r="O38" s="73">
        <v>0</v>
      </c>
      <c r="P38" s="73">
        <v>0</v>
      </c>
      <c r="Q38" s="34">
        <f t="shared" si="18"/>
        <v>0</v>
      </c>
      <c r="R38" s="34">
        <v>0</v>
      </c>
      <c r="S38" s="34">
        <v>0</v>
      </c>
    </row>
    <row r="39" spans="1:19" ht="21" x14ac:dyDescent="0.25">
      <c r="A39" s="31">
        <v>4</v>
      </c>
      <c r="B39" s="32" t="s">
        <v>864</v>
      </c>
      <c r="C39" s="33">
        <v>316</v>
      </c>
      <c r="D39" s="33">
        <f t="shared" si="14"/>
        <v>119</v>
      </c>
      <c r="E39" s="33">
        <v>76</v>
      </c>
      <c r="F39" s="95">
        <v>43</v>
      </c>
      <c r="G39" s="73">
        <f t="shared" si="15"/>
        <v>4505.28</v>
      </c>
      <c r="H39" s="73">
        <v>3036.93</v>
      </c>
      <c r="I39" s="73">
        <v>1468.35</v>
      </c>
      <c r="J39" s="73">
        <f t="shared" si="16"/>
        <v>197095786.43000001</v>
      </c>
      <c r="K39" s="73">
        <v>169146402.34999999</v>
      </c>
      <c r="L39" s="73">
        <v>27949384.079999998</v>
      </c>
      <c r="M39" s="73">
        <v>0</v>
      </c>
      <c r="N39" s="73">
        <f t="shared" si="17"/>
        <v>3421510</v>
      </c>
      <c r="O39" s="73">
        <v>0</v>
      </c>
      <c r="P39" s="73">
        <v>3421510</v>
      </c>
      <c r="Q39" s="34">
        <f t="shared" si="18"/>
        <v>0</v>
      </c>
      <c r="R39" s="34">
        <v>0</v>
      </c>
      <c r="S39" s="34">
        <v>0</v>
      </c>
    </row>
    <row r="40" spans="1:19" ht="42" x14ac:dyDescent="0.25">
      <c r="A40" s="31">
        <v>5</v>
      </c>
      <c r="B40" s="32" t="s">
        <v>873</v>
      </c>
      <c r="C40" s="33">
        <v>147</v>
      </c>
      <c r="D40" s="33">
        <f t="shared" si="14"/>
        <v>51</v>
      </c>
      <c r="E40" s="33">
        <v>22</v>
      </c>
      <c r="F40" s="95">
        <v>29</v>
      </c>
      <c r="G40" s="73">
        <f t="shared" si="15"/>
        <v>2311.8000000000002</v>
      </c>
      <c r="H40" s="73">
        <v>1012</v>
      </c>
      <c r="I40" s="73">
        <v>1299.8</v>
      </c>
      <c r="J40" s="73">
        <f t="shared" si="16"/>
        <v>92617653.5</v>
      </c>
      <c r="K40" s="73">
        <v>86558850.640000001</v>
      </c>
      <c r="L40" s="73">
        <v>6058802.8600000003</v>
      </c>
      <c r="M40" s="73">
        <v>0</v>
      </c>
      <c r="N40" s="73">
        <f t="shared" si="17"/>
        <v>0</v>
      </c>
      <c r="O40" s="73">
        <v>0</v>
      </c>
      <c r="P40" s="73">
        <v>0</v>
      </c>
      <c r="Q40" s="34">
        <f t="shared" si="18"/>
        <v>0</v>
      </c>
      <c r="R40" s="34">
        <v>0</v>
      </c>
      <c r="S40" s="34">
        <v>0</v>
      </c>
    </row>
    <row r="41" spans="1:19" ht="42" x14ac:dyDescent="0.25">
      <c r="A41" s="31">
        <v>6</v>
      </c>
      <c r="B41" s="32" t="s">
        <v>869</v>
      </c>
      <c r="C41" s="33">
        <v>76</v>
      </c>
      <c r="D41" s="33">
        <f t="shared" si="14"/>
        <v>38</v>
      </c>
      <c r="E41" s="33">
        <v>29</v>
      </c>
      <c r="F41" s="95">
        <v>9</v>
      </c>
      <c r="G41" s="73">
        <f t="shared" si="15"/>
        <v>1736.5</v>
      </c>
      <c r="H41" s="73">
        <v>1355.7</v>
      </c>
      <c r="I41" s="73">
        <v>380.8</v>
      </c>
      <c r="J41" s="73">
        <f t="shared" si="16"/>
        <v>66718118.329999998</v>
      </c>
      <c r="K41" s="73">
        <v>58679130.939999998</v>
      </c>
      <c r="L41" s="73">
        <v>8038987.3899999997</v>
      </c>
      <c r="M41" s="73">
        <v>0</v>
      </c>
      <c r="N41" s="73">
        <f t="shared" si="17"/>
        <v>0</v>
      </c>
      <c r="O41" s="73">
        <v>0</v>
      </c>
      <c r="P41" s="73">
        <v>0</v>
      </c>
      <c r="Q41" s="34">
        <f t="shared" si="18"/>
        <v>0</v>
      </c>
      <c r="R41" s="34">
        <v>0</v>
      </c>
      <c r="S41" s="34">
        <v>0</v>
      </c>
    </row>
    <row r="42" spans="1:19" ht="42" x14ac:dyDescent="0.25">
      <c r="A42" s="31">
        <v>7</v>
      </c>
      <c r="B42" s="32" t="s">
        <v>867</v>
      </c>
      <c r="C42" s="33">
        <v>7</v>
      </c>
      <c r="D42" s="33">
        <f t="shared" si="14"/>
        <v>1</v>
      </c>
      <c r="E42" s="33">
        <v>0</v>
      </c>
      <c r="F42" s="95">
        <v>1</v>
      </c>
      <c r="G42" s="73">
        <f t="shared" si="15"/>
        <v>21.6</v>
      </c>
      <c r="H42" s="73">
        <v>0</v>
      </c>
      <c r="I42" s="73">
        <v>21.6</v>
      </c>
      <c r="J42" s="73">
        <f t="shared" si="16"/>
        <v>0</v>
      </c>
      <c r="K42" s="73">
        <v>0</v>
      </c>
      <c r="L42" s="73">
        <v>0</v>
      </c>
      <c r="M42" s="73">
        <v>0</v>
      </c>
      <c r="N42" s="73">
        <f t="shared" si="17"/>
        <v>859356</v>
      </c>
      <c r="O42" s="73">
        <v>0</v>
      </c>
      <c r="P42" s="73">
        <v>859356</v>
      </c>
      <c r="Q42" s="34">
        <f t="shared" si="18"/>
        <v>0</v>
      </c>
      <c r="R42" s="34">
        <v>0</v>
      </c>
      <c r="S42" s="34">
        <v>0</v>
      </c>
    </row>
    <row r="43" spans="1:19" ht="46.95" customHeight="1" x14ac:dyDescent="0.25">
      <c r="A43" s="31">
        <v>8</v>
      </c>
      <c r="B43" s="32" t="s">
        <v>870</v>
      </c>
      <c r="C43" s="33">
        <v>111</v>
      </c>
      <c r="D43" s="33">
        <f t="shared" si="14"/>
        <v>44</v>
      </c>
      <c r="E43" s="33">
        <v>6</v>
      </c>
      <c r="F43" s="95">
        <v>38</v>
      </c>
      <c r="G43" s="73">
        <f t="shared" si="15"/>
        <v>1606.4</v>
      </c>
      <c r="H43" s="73">
        <v>174.9</v>
      </c>
      <c r="I43" s="73">
        <v>1431.5</v>
      </c>
      <c r="J43" s="73">
        <f t="shared" si="16"/>
        <v>101529633</v>
      </c>
      <c r="K43" s="73">
        <v>61795387.450000003</v>
      </c>
      <c r="L43" s="73">
        <v>39734245.549999997</v>
      </c>
      <c r="M43" s="73">
        <v>0</v>
      </c>
      <c r="N43" s="73">
        <f t="shared" si="17"/>
        <v>0</v>
      </c>
      <c r="O43" s="73">
        <v>0</v>
      </c>
      <c r="P43" s="73">
        <v>0</v>
      </c>
      <c r="Q43" s="34">
        <f t="shared" si="18"/>
        <v>0</v>
      </c>
      <c r="R43" s="34">
        <v>0</v>
      </c>
      <c r="S43" s="34">
        <v>0</v>
      </c>
    </row>
    <row r="44" spans="1:19" ht="42" x14ac:dyDescent="0.25">
      <c r="A44" s="31">
        <v>9</v>
      </c>
      <c r="B44" s="32" t="s">
        <v>874</v>
      </c>
      <c r="C44" s="33">
        <v>86</v>
      </c>
      <c r="D44" s="33">
        <f t="shared" si="14"/>
        <v>69</v>
      </c>
      <c r="E44" s="33">
        <v>47</v>
      </c>
      <c r="F44" s="95">
        <v>22</v>
      </c>
      <c r="G44" s="73">
        <f t="shared" si="15"/>
        <v>2278.1999999999998</v>
      </c>
      <c r="H44" s="73">
        <v>1575.2</v>
      </c>
      <c r="I44" s="73">
        <v>703</v>
      </c>
      <c r="J44" s="73">
        <f t="shared" si="16"/>
        <v>134881891.94999999</v>
      </c>
      <c r="K44" s="73">
        <v>86838480.790000007</v>
      </c>
      <c r="L44" s="73">
        <v>48043411.159999996</v>
      </c>
      <c r="M44" s="73">
        <v>0</v>
      </c>
      <c r="N44" s="73">
        <f t="shared" si="17"/>
        <v>1113980</v>
      </c>
      <c r="O44" s="73">
        <v>0</v>
      </c>
      <c r="P44" s="73">
        <v>1113980</v>
      </c>
      <c r="Q44" s="34">
        <f t="shared" si="18"/>
        <v>0</v>
      </c>
      <c r="R44" s="34">
        <v>0</v>
      </c>
      <c r="S44" s="34">
        <v>0</v>
      </c>
    </row>
    <row r="45" spans="1:19" ht="21" x14ac:dyDescent="0.25">
      <c r="A45" s="31"/>
      <c r="B45" s="32" t="s">
        <v>651</v>
      </c>
      <c r="C45" s="33">
        <f t="shared" ref="C45:S45" si="19">SUM(C46:C54)</f>
        <v>593</v>
      </c>
      <c r="D45" s="33">
        <f t="shared" si="19"/>
        <v>270</v>
      </c>
      <c r="E45" s="33">
        <f t="shared" si="19"/>
        <v>183</v>
      </c>
      <c r="F45" s="95">
        <f t="shared" si="19"/>
        <v>87</v>
      </c>
      <c r="G45" s="73">
        <f t="shared" si="19"/>
        <v>10488.5</v>
      </c>
      <c r="H45" s="73">
        <f t="shared" si="19"/>
        <v>7346.5</v>
      </c>
      <c r="I45" s="73">
        <f t="shared" si="19"/>
        <v>3142</v>
      </c>
      <c r="J45" s="73">
        <f t="shared" si="19"/>
        <v>498806438.29999995</v>
      </c>
      <c r="K45" s="73">
        <f t="shared" si="19"/>
        <v>404766423.25999999</v>
      </c>
      <c r="L45" s="73">
        <f t="shared" si="19"/>
        <v>94040015.039999992</v>
      </c>
      <c r="M45" s="73">
        <f t="shared" si="19"/>
        <v>0</v>
      </c>
      <c r="N45" s="73">
        <f t="shared" si="19"/>
        <v>0</v>
      </c>
      <c r="O45" s="73">
        <f t="shared" si="19"/>
        <v>0</v>
      </c>
      <c r="P45" s="73">
        <f t="shared" si="19"/>
        <v>0</v>
      </c>
      <c r="Q45" s="34">
        <f t="shared" si="19"/>
        <v>0</v>
      </c>
      <c r="R45" s="34">
        <f t="shared" si="19"/>
        <v>0</v>
      </c>
      <c r="S45" s="34">
        <f t="shared" si="19"/>
        <v>0</v>
      </c>
    </row>
    <row r="46" spans="1:19" ht="42" x14ac:dyDescent="0.25">
      <c r="A46" s="31">
        <v>1</v>
      </c>
      <c r="B46" s="32" t="s">
        <v>875</v>
      </c>
      <c r="C46" s="33">
        <v>55</v>
      </c>
      <c r="D46" s="33">
        <f t="shared" ref="D46:D54" si="20">E46+F46</f>
        <v>24</v>
      </c>
      <c r="E46" s="33">
        <v>14</v>
      </c>
      <c r="F46" s="95">
        <v>10</v>
      </c>
      <c r="G46" s="73">
        <f t="shared" ref="G46:G54" si="21">H46+I46</f>
        <v>1102.5999999999999</v>
      </c>
      <c r="H46" s="73">
        <v>683.5</v>
      </c>
      <c r="I46" s="73">
        <v>419.1</v>
      </c>
      <c r="J46" s="73">
        <f t="shared" ref="J46:J54" si="22">K46+L46+M46</f>
        <v>44483608.5</v>
      </c>
      <c r="K46" s="73">
        <v>42550932.770000003</v>
      </c>
      <c r="L46" s="73">
        <v>1932675.73</v>
      </c>
      <c r="M46" s="73">
        <v>0</v>
      </c>
      <c r="N46" s="73">
        <f t="shared" ref="N46:N54" si="23">O46+P46</f>
        <v>0</v>
      </c>
      <c r="O46" s="73">
        <v>0</v>
      </c>
      <c r="P46" s="73">
        <v>0</v>
      </c>
      <c r="Q46" s="34">
        <f t="shared" ref="Q46:Q54" si="24">R46+S46</f>
        <v>0</v>
      </c>
      <c r="R46" s="34">
        <v>0</v>
      </c>
      <c r="S46" s="34">
        <v>0</v>
      </c>
    </row>
    <row r="47" spans="1:19" ht="42" x14ac:dyDescent="0.25">
      <c r="A47" s="31">
        <v>2</v>
      </c>
      <c r="B47" s="32" t="s">
        <v>876</v>
      </c>
      <c r="C47" s="33">
        <v>20</v>
      </c>
      <c r="D47" s="33">
        <f t="shared" si="20"/>
        <v>9</v>
      </c>
      <c r="E47" s="33">
        <v>1</v>
      </c>
      <c r="F47" s="95">
        <v>8</v>
      </c>
      <c r="G47" s="73">
        <f t="shared" si="21"/>
        <v>246.79999999999998</v>
      </c>
      <c r="H47" s="73">
        <v>20.100000000000001</v>
      </c>
      <c r="I47" s="73">
        <v>226.7</v>
      </c>
      <c r="J47" s="73">
        <f t="shared" si="22"/>
        <v>12412920</v>
      </c>
      <c r="K47" s="73">
        <v>9524369.8599999994</v>
      </c>
      <c r="L47" s="73">
        <v>2888550.14</v>
      </c>
      <c r="M47" s="73">
        <v>0</v>
      </c>
      <c r="N47" s="73">
        <f t="shared" si="23"/>
        <v>0</v>
      </c>
      <c r="O47" s="73">
        <v>0</v>
      </c>
      <c r="P47" s="73">
        <v>0</v>
      </c>
      <c r="Q47" s="34">
        <f t="shared" si="24"/>
        <v>0</v>
      </c>
      <c r="R47" s="34">
        <v>0</v>
      </c>
      <c r="S47" s="34">
        <v>0</v>
      </c>
    </row>
    <row r="48" spans="1:19" ht="42" x14ac:dyDescent="0.25">
      <c r="A48" s="31">
        <v>3</v>
      </c>
      <c r="B48" s="32" t="s">
        <v>877</v>
      </c>
      <c r="C48" s="33">
        <v>91</v>
      </c>
      <c r="D48" s="33">
        <f t="shared" si="20"/>
        <v>52</v>
      </c>
      <c r="E48" s="33">
        <v>39</v>
      </c>
      <c r="F48" s="95">
        <v>13</v>
      </c>
      <c r="G48" s="73">
        <f t="shared" si="21"/>
        <v>1647.6</v>
      </c>
      <c r="H48" s="73">
        <v>1259.3</v>
      </c>
      <c r="I48" s="73">
        <v>388.3</v>
      </c>
      <c r="J48" s="73">
        <f t="shared" si="22"/>
        <v>73661927.5</v>
      </c>
      <c r="K48" s="73">
        <v>63583273.020000003</v>
      </c>
      <c r="L48" s="73">
        <v>10078654.48</v>
      </c>
      <c r="M48" s="73">
        <v>0</v>
      </c>
      <c r="N48" s="73">
        <f t="shared" si="23"/>
        <v>0</v>
      </c>
      <c r="O48" s="73">
        <v>0</v>
      </c>
      <c r="P48" s="73">
        <v>0</v>
      </c>
      <c r="Q48" s="34">
        <f t="shared" si="24"/>
        <v>0</v>
      </c>
      <c r="R48" s="34">
        <v>0</v>
      </c>
      <c r="S48" s="34">
        <v>0</v>
      </c>
    </row>
    <row r="49" spans="1:19" ht="42" x14ac:dyDescent="0.25">
      <c r="A49" s="31">
        <v>4</v>
      </c>
      <c r="B49" s="32" t="s">
        <v>878</v>
      </c>
      <c r="C49" s="33">
        <v>17</v>
      </c>
      <c r="D49" s="33">
        <f t="shared" si="20"/>
        <v>6</v>
      </c>
      <c r="E49" s="33">
        <v>6</v>
      </c>
      <c r="F49" s="95">
        <v>0</v>
      </c>
      <c r="G49" s="73">
        <f t="shared" si="21"/>
        <v>145.69999999999999</v>
      </c>
      <c r="H49" s="73">
        <v>145.69999999999999</v>
      </c>
      <c r="I49" s="73">
        <v>0</v>
      </c>
      <c r="J49" s="73">
        <f t="shared" si="22"/>
        <v>6922590</v>
      </c>
      <c r="K49" s="73">
        <v>5622774.2599999998</v>
      </c>
      <c r="L49" s="73">
        <v>1299815.74</v>
      </c>
      <c r="M49" s="73">
        <v>0</v>
      </c>
      <c r="N49" s="73">
        <f t="shared" si="23"/>
        <v>0</v>
      </c>
      <c r="O49" s="73">
        <v>0</v>
      </c>
      <c r="P49" s="73">
        <v>0</v>
      </c>
      <c r="Q49" s="34">
        <f t="shared" si="24"/>
        <v>0</v>
      </c>
      <c r="R49" s="34">
        <v>0</v>
      </c>
      <c r="S49" s="34">
        <v>0</v>
      </c>
    </row>
    <row r="50" spans="1:19" ht="42" x14ac:dyDescent="0.25">
      <c r="A50" s="31">
        <v>5</v>
      </c>
      <c r="B50" s="32" t="s">
        <v>879</v>
      </c>
      <c r="C50" s="33">
        <v>32</v>
      </c>
      <c r="D50" s="33">
        <f t="shared" si="20"/>
        <v>14</v>
      </c>
      <c r="E50" s="33">
        <v>7</v>
      </c>
      <c r="F50" s="95">
        <v>7</v>
      </c>
      <c r="G50" s="73">
        <f t="shared" si="21"/>
        <v>657</v>
      </c>
      <c r="H50" s="73">
        <v>348.9</v>
      </c>
      <c r="I50" s="73">
        <v>308.10000000000002</v>
      </c>
      <c r="J50" s="73">
        <f t="shared" si="22"/>
        <v>26588315.5</v>
      </c>
      <c r="K50" s="73">
        <v>25354582.649999999</v>
      </c>
      <c r="L50" s="73">
        <v>1233732.8500000001</v>
      </c>
      <c r="M50" s="73">
        <v>0</v>
      </c>
      <c r="N50" s="73">
        <f t="shared" si="23"/>
        <v>0</v>
      </c>
      <c r="O50" s="73">
        <v>0</v>
      </c>
      <c r="P50" s="73">
        <v>0</v>
      </c>
      <c r="Q50" s="34">
        <f t="shared" si="24"/>
        <v>0</v>
      </c>
      <c r="R50" s="34">
        <v>0</v>
      </c>
      <c r="S50" s="34">
        <v>0</v>
      </c>
    </row>
    <row r="51" spans="1:19" ht="42" x14ac:dyDescent="0.25">
      <c r="A51" s="31">
        <v>6</v>
      </c>
      <c r="B51" s="32" t="s">
        <v>865</v>
      </c>
      <c r="C51" s="33">
        <v>4</v>
      </c>
      <c r="D51" s="33">
        <f t="shared" si="20"/>
        <v>2</v>
      </c>
      <c r="E51" s="33">
        <v>2</v>
      </c>
      <c r="F51" s="95">
        <v>0</v>
      </c>
      <c r="G51" s="73">
        <f t="shared" si="21"/>
        <v>59.1</v>
      </c>
      <c r="H51" s="73">
        <v>59.1</v>
      </c>
      <c r="I51" s="73">
        <v>0</v>
      </c>
      <c r="J51" s="73">
        <f t="shared" si="22"/>
        <v>2864520</v>
      </c>
      <c r="K51" s="73">
        <v>2280754.7000000002</v>
      </c>
      <c r="L51" s="73">
        <v>583765.30000000005</v>
      </c>
      <c r="M51" s="73">
        <v>0</v>
      </c>
      <c r="N51" s="73">
        <f t="shared" si="23"/>
        <v>0</v>
      </c>
      <c r="O51" s="73">
        <v>0</v>
      </c>
      <c r="P51" s="73">
        <v>0</v>
      </c>
      <c r="Q51" s="34">
        <f t="shared" si="24"/>
        <v>0</v>
      </c>
      <c r="R51" s="34">
        <v>0</v>
      </c>
      <c r="S51" s="34">
        <v>0</v>
      </c>
    </row>
    <row r="52" spans="1:19" ht="42" x14ac:dyDescent="0.25">
      <c r="A52" s="31">
        <v>7</v>
      </c>
      <c r="B52" s="32" t="s">
        <v>880</v>
      </c>
      <c r="C52" s="33">
        <v>87</v>
      </c>
      <c r="D52" s="33">
        <f t="shared" si="20"/>
        <v>39</v>
      </c>
      <c r="E52" s="33">
        <v>25</v>
      </c>
      <c r="F52" s="95">
        <v>14</v>
      </c>
      <c r="G52" s="73">
        <f t="shared" si="21"/>
        <v>1506.6999999999998</v>
      </c>
      <c r="H52" s="73">
        <v>1081.5999999999999</v>
      </c>
      <c r="I52" s="73">
        <v>425.1</v>
      </c>
      <c r="J52" s="73">
        <f t="shared" si="22"/>
        <v>67829446.5</v>
      </c>
      <c r="K52" s="73">
        <v>58145737.710000001</v>
      </c>
      <c r="L52" s="73">
        <v>9683708.7899999991</v>
      </c>
      <c r="M52" s="73">
        <v>0</v>
      </c>
      <c r="N52" s="73">
        <f t="shared" si="23"/>
        <v>0</v>
      </c>
      <c r="O52" s="73">
        <v>0</v>
      </c>
      <c r="P52" s="73">
        <v>0</v>
      </c>
      <c r="Q52" s="34">
        <f t="shared" si="24"/>
        <v>0</v>
      </c>
      <c r="R52" s="34">
        <v>0</v>
      </c>
      <c r="S52" s="34">
        <v>0</v>
      </c>
    </row>
    <row r="53" spans="1:19" ht="42" x14ac:dyDescent="0.25">
      <c r="A53" s="31">
        <v>8</v>
      </c>
      <c r="B53" s="32" t="s">
        <v>869</v>
      </c>
      <c r="C53" s="33">
        <v>202</v>
      </c>
      <c r="D53" s="33">
        <f t="shared" si="20"/>
        <v>75</v>
      </c>
      <c r="E53" s="33">
        <v>54</v>
      </c>
      <c r="F53" s="95">
        <v>21</v>
      </c>
      <c r="G53" s="73">
        <f t="shared" si="21"/>
        <v>3782.5</v>
      </c>
      <c r="H53" s="73">
        <v>2728.8</v>
      </c>
      <c r="I53" s="73">
        <v>1053.7</v>
      </c>
      <c r="J53" s="73">
        <f t="shared" si="22"/>
        <v>195493555.29999998</v>
      </c>
      <c r="K53" s="73">
        <v>145972159.56999999</v>
      </c>
      <c r="L53" s="73">
        <v>49521395.729999997</v>
      </c>
      <c r="M53" s="73">
        <v>0</v>
      </c>
      <c r="N53" s="73">
        <f t="shared" si="23"/>
        <v>0</v>
      </c>
      <c r="O53" s="73">
        <v>0</v>
      </c>
      <c r="P53" s="73">
        <v>0</v>
      </c>
      <c r="Q53" s="34">
        <f t="shared" si="24"/>
        <v>0</v>
      </c>
      <c r="R53" s="34">
        <v>0</v>
      </c>
      <c r="S53" s="34">
        <v>0</v>
      </c>
    </row>
    <row r="54" spans="1:19" ht="42" x14ac:dyDescent="0.25">
      <c r="A54" s="31">
        <v>9</v>
      </c>
      <c r="B54" s="32" t="s">
        <v>881</v>
      </c>
      <c r="C54" s="33">
        <v>85</v>
      </c>
      <c r="D54" s="33">
        <f t="shared" si="20"/>
        <v>49</v>
      </c>
      <c r="E54" s="33">
        <v>35</v>
      </c>
      <c r="F54" s="95">
        <v>14</v>
      </c>
      <c r="G54" s="73">
        <f t="shared" si="21"/>
        <v>1340.5</v>
      </c>
      <c r="H54" s="73">
        <v>1019.5</v>
      </c>
      <c r="I54" s="73">
        <v>321</v>
      </c>
      <c r="J54" s="73">
        <f t="shared" si="22"/>
        <v>68549555</v>
      </c>
      <c r="K54" s="73">
        <v>51731838.719999999</v>
      </c>
      <c r="L54" s="73">
        <v>16817716.280000001</v>
      </c>
      <c r="M54" s="73">
        <v>0</v>
      </c>
      <c r="N54" s="73">
        <f t="shared" si="23"/>
        <v>0</v>
      </c>
      <c r="O54" s="73">
        <v>0</v>
      </c>
      <c r="P54" s="73">
        <v>0</v>
      </c>
      <c r="Q54" s="34">
        <f t="shared" si="24"/>
        <v>0</v>
      </c>
      <c r="R54" s="34">
        <v>0</v>
      </c>
      <c r="S54" s="34">
        <v>0</v>
      </c>
    </row>
    <row r="55" spans="1:19" ht="21" x14ac:dyDescent="0.25">
      <c r="A55" s="31"/>
      <c r="B55" s="32" t="s">
        <v>652</v>
      </c>
      <c r="C55" s="33">
        <f t="shared" ref="C55:S55" si="25">SUM(C56:C70)</f>
        <v>2401</v>
      </c>
      <c r="D55" s="33">
        <f t="shared" si="25"/>
        <v>1160</v>
      </c>
      <c r="E55" s="33">
        <f t="shared" si="25"/>
        <v>789</v>
      </c>
      <c r="F55" s="95">
        <f t="shared" si="25"/>
        <v>371</v>
      </c>
      <c r="G55" s="73">
        <f t="shared" si="25"/>
        <v>44008.200000000004</v>
      </c>
      <c r="H55" s="73">
        <f t="shared" si="25"/>
        <v>30707.31</v>
      </c>
      <c r="I55" s="73">
        <f t="shared" si="25"/>
        <v>13300.890000000001</v>
      </c>
      <c r="J55" s="73">
        <f t="shared" si="25"/>
        <v>2700398106.1199999</v>
      </c>
      <c r="K55" s="73">
        <f t="shared" si="25"/>
        <v>1669232389.3300002</v>
      </c>
      <c r="L55" s="73">
        <f t="shared" si="25"/>
        <v>1031165716.7900001</v>
      </c>
      <c r="M55" s="73">
        <f t="shared" si="25"/>
        <v>0</v>
      </c>
      <c r="N55" s="73">
        <f t="shared" si="25"/>
        <v>0</v>
      </c>
      <c r="O55" s="73">
        <f t="shared" si="25"/>
        <v>0</v>
      </c>
      <c r="P55" s="73">
        <f t="shared" si="25"/>
        <v>0</v>
      </c>
      <c r="Q55" s="34">
        <f t="shared" si="25"/>
        <v>0</v>
      </c>
      <c r="R55" s="34">
        <f t="shared" si="25"/>
        <v>0</v>
      </c>
      <c r="S55" s="34">
        <f t="shared" si="25"/>
        <v>0</v>
      </c>
    </row>
    <row r="56" spans="1:19" ht="42" x14ac:dyDescent="0.25">
      <c r="A56" s="31">
        <v>1</v>
      </c>
      <c r="B56" s="32" t="s">
        <v>860</v>
      </c>
      <c r="C56" s="33">
        <v>72</v>
      </c>
      <c r="D56" s="33">
        <f t="shared" ref="D56:D70" si="26">E56+F56</f>
        <v>37</v>
      </c>
      <c r="E56" s="33">
        <v>18</v>
      </c>
      <c r="F56" s="95">
        <v>19</v>
      </c>
      <c r="G56" s="73">
        <f>H56+I56</f>
        <v>1063.7</v>
      </c>
      <c r="H56" s="73">
        <v>521.5</v>
      </c>
      <c r="I56" s="73">
        <v>542.20000000000005</v>
      </c>
      <c r="J56" s="73">
        <f t="shared" ref="J56:J70" si="27">K56+L56+M56</f>
        <v>73557996.099999994</v>
      </c>
      <c r="K56" s="73">
        <v>41049725.369999997</v>
      </c>
      <c r="L56" s="73">
        <v>32508270.73</v>
      </c>
      <c r="M56" s="73">
        <v>0</v>
      </c>
      <c r="N56" s="73">
        <f t="shared" ref="N56:N70" si="28">O56+P56</f>
        <v>0</v>
      </c>
      <c r="O56" s="73">
        <v>0</v>
      </c>
      <c r="P56" s="73">
        <v>0</v>
      </c>
      <c r="Q56" s="34">
        <f t="shared" ref="Q56:Q70" si="29">R56+S56</f>
        <v>0</v>
      </c>
      <c r="R56" s="34">
        <v>0</v>
      </c>
      <c r="S56" s="34">
        <v>0</v>
      </c>
    </row>
    <row r="57" spans="1:19" ht="42" x14ac:dyDescent="0.25">
      <c r="A57" s="31">
        <v>2</v>
      </c>
      <c r="B57" s="32" t="s">
        <v>861</v>
      </c>
      <c r="C57" s="33">
        <v>141</v>
      </c>
      <c r="D57" s="33">
        <f t="shared" si="26"/>
        <v>73</v>
      </c>
      <c r="E57" s="33">
        <v>21</v>
      </c>
      <c r="F57" s="95">
        <v>52</v>
      </c>
      <c r="G57" s="73">
        <f t="shared" ref="G57:G70" si="30">H57+I57</f>
        <v>2412.7799999999997</v>
      </c>
      <c r="H57" s="73">
        <v>762.98</v>
      </c>
      <c r="I57" s="73">
        <v>1649.8</v>
      </c>
      <c r="J57" s="73">
        <f t="shared" si="27"/>
        <v>115331940.80000001</v>
      </c>
      <c r="K57" s="73">
        <v>93112678.730000004</v>
      </c>
      <c r="L57" s="73">
        <v>22219262.07</v>
      </c>
      <c r="M57" s="73">
        <v>0</v>
      </c>
      <c r="N57" s="73">
        <f t="shared" si="28"/>
        <v>0</v>
      </c>
      <c r="O57" s="73">
        <v>0</v>
      </c>
      <c r="P57" s="73">
        <v>0</v>
      </c>
      <c r="Q57" s="34">
        <f t="shared" si="29"/>
        <v>0</v>
      </c>
      <c r="R57" s="34">
        <v>0</v>
      </c>
      <c r="S57" s="34">
        <v>0</v>
      </c>
    </row>
    <row r="58" spans="1:19" ht="42" x14ac:dyDescent="0.25">
      <c r="A58" s="31">
        <v>3</v>
      </c>
      <c r="B58" s="32" t="s">
        <v>873</v>
      </c>
      <c r="C58" s="33">
        <v>36</v>
      </c>
      <c r="D58" s="33">
        <f t="shared" si="26"/>
        <v>10</v>
      </c>
      <c r="E58" s="33">
        <v>0</v>
      </c>
      <c r="F58" s="95">
        <v>10</v>
      </c>
      <c r="G58" s="73">
        <f t="shared" si="30"/>
        <v>437.3</v>
      </c>
      <c r="H58" s="73">
        <v>0</v>
      </c>
      <c r="I58" s="73">
        <v>437.3</v>
      </c>
      <c r="J58" s="73">
        <f t="shared" si="27"/>
        <v>17668518.5</v>
      </c>
      <c r="K58" s="73">
        <v>16876041.079999998</v>
      </c>
      <c r="L58" s="73">
        <v>792477.42</v>
      </c>
      <c r="M58" s="73">
        <v>0</v>
      </c>
      <c r="N58" s="73">
        <f t="shared" si="28"/>
        <v>0</v>
      </c>
      <c r="O58" s="73">
        <v>0</v>
      </c>
      <c r="P58" s="73">
        <v>0</v>
      </c>
      <c r="Q58" s="34">
        <f t="shared" si="29"/>
        <v>0</v>
      </c>
      <c r="R58" s="34">
        <v>0</v>
      </c>
      <c r="S58" s="34">
        <v>0</v>
      </c>
    </row>
    <row r="59" spans="1:19" ht="42" x14ac:dyDescent="0.25">
      <c r="A59" s="31">
        <v>4</v>
      </c>
      <c r="B59" s="32" t="s">
        <v>882</v>
      </c>
      <c r="C59" s="33">
        <v>12</v>
      </c>
      <c r="D59" s="33">
        <f t="shared" si="26"/>
        <v>7</v>
      </c>
      <c r="E59" s="33">
        <v>4</v>
      </c>
      <c r="F59" s="95">
        <v>3</v>
      </c>
      <c r="G59" s="73">
        <f t="shared" si="30"/>
        <v>263.10000000000002</v>
      </c>
      <c r="H59" s="73">
        <v>145.4</v>
      </c>
      <c r="I59" s="73">
        <v>117.7</v>
      </c>
      <c r="J59" s="73">
        <f t="shared" si="27"/>
        <v>12305500.5</v>
      </c>
      <c r="K59" s="73">
        <v>10153410.5</v>
      </c>
      <c r="L59" s="73">
        <v>2152090</v>
      </c>
      <c r="M59" s="73">
        <v>0</v>
      </c>
      <c r="N59" s="73">
        <f t="shared" si="28"/>
        <v>0</v>
      </c>
      <c r="O59" s="73">
        <v>0</v>
      </c>
      <c r="P59" s="73">
        <v>0</v>
      </c>
      <c r="Q59" s="34">
        <f t="shared" si="29"/>
        <v>0</v>
      </c>
      <c r="R59" s="34">
        <v>0</v>
      </c>
      <c r="S59" s="34">
        <v>0</v>
      </c>
    </row>
    <row r="60" spans="1:19" ht="42" x14ac:dyDescent="0.25">
      <c r="A60" s="31">
        <v>5</v>
      </c>
      <c r="B60" s="32" t="s">
        <v>883</v>
      </c>
      <c r="C60" s="33">
        <v>11</v>
      </c>
      <c r="D60" s="33">
        <f t="shared" si="26"/>
        <v>5</v>
      </c>
      <c r="E60" s="33">
        <v>0</v>
      </c>
      <c r="F60" s="95">
        <v>5</v>
      </c>
      <c r="G60" s="73">
        <f t="shared" si="30"/>
        <v>149</v>
      </c>
      <c r="H60" s="73">
        <v>0</v>
      </c>
      <c r="I60" s="73">
        <v>149</v>
      </c>
      <c r="J60" s="73">
        <f t="shared" si="27"/>
        <v>6843020</v>
      </c>
      <c r="K60" s="73">
        <v>5750126.0499999998</v>
      </c>
      <c r="L60" s="73">
        <v>1092893.95</v>
      </c>
      <c r="M60" s="73">
        <v>0</v>
      </c>
      <c r="N60" s="73">
        <f t="shared" si="28"/>
        <v>0</v>
      </c>
      <c r="O60" s="73">
        <v>0</v>
      </c>
      <c r="P60" s="73">
        <v>0</v>
      </c>
      <c r="Q60" s="34">
        <f t="shared" si="29"/>
        <v>0</v>
      </c>
      <c r="R60" s="34">
        <v>0</v>
      </c>
      <c r="S60" s="34">
        <v>0</v>
      </c>
    </row>
    <row r="61" spans="1:19" ht="42" x14ac:dyDescent="0.25">
      <c r="A61" s="31">
        <v>6</v>
      </c>
      <c r="B61" s="32" t="s">
        <v>884</v>
      </c>
      <c r="C61" s="33">
        <v>170</v>
      </c>
      <c r="D61" s="33">
        <f t="shared" si="26"/>
        <v>85</v>
      </c>
      <c r="E61" s="33">
        <v>65</v>
      </c>
      <c r="F61" s="95">
        <v>20</v>
      </c>
      <c r="G61" s="73">
        <f t="shared" si="30"/>
        <v>2826.1</v>
      </c>
      <c r="H61" s="73">
        <v>2120.6</v>
      </c>
      <c r="I61" s="73">
        <v>705.5</v>
      </c>
      <c r="J61" s="73">
        <f t="shared" si="27"/>
        <v>192097019.40000001</v>
      </c>
      <c r="K61" s="73">
        <v>109063296.84</v>
      </c>
      <c r="L61" s="73">
        <v>83033722.560000002</v>
      </c>
      <c r="M61" s="73">
        <v>0</v>
      </c>
      <c r="N61" s="73">
        <f t="shared" si="28"/>
        <v>0</v>
      </c>
      <c r="O61" s="73">
        <v>0</v>
      </c>
      <c r="P61" s="73">
        <v>0</v>
      </c>
      <c r="Q61" s="34">
        <f t="shared" si="29"/>
        <v>0</v>
      </c>
      <c r="R61" s="34">
        <v>0</v>
      </c>
      <c r="S61" s="34">
        <v>0</v>
      </c>
    </row>
    <row r="62" spans="1:19" ht="42" x14ac:dyDescent="0.25">
      <c r="A62" s="31">
        <v>7</v>
      </c>
      <c r="B62" s="32" t="s">
        <v>885</v>
      </c>
      <c r="C62" s="33">
        <v>4</v>
      </c>
      <c r="D62" s="33">
        <f t="shared" si="26"/>
        <v>2</v>
      </c>
      <c r="E62" s="33">
        <v>0</v>
      </c>
      <c r="F62" s="95">
        <v>2</v>
      </c>
      <c r="G62" s="73">
        <f t="shared" si="30"/>
        <v>71.3</v>
      </c>
      <c r="H62" s="73">
        <v>0</v>
      </c>
      <c r="I62" s="73">
        <v>71.3</v>
      </c>
      <c r="J62" s="73">
        <f t="shared" si="27"/>
        <v>3501080</v>
      </c>
      <c r="K62" s="73">
        <v>2751570.38</v>
      </c>
      <c r="L62" s="73">
        <v>749509.62</v>
      </c>
      <c r="M62" s="73">
        <v>0</v>
      </c>
      <c r="N62" s="73">
        <f t="shared" si="28"/>
        <v>0</v>
      </c>
      <c r="O62" s="73">
        <v>0</v>
      </c>
      <c r="P62" s="73">
        <v>0</v>
      </c>
      <c r="Q62" s="34">
        <f t="shared" si="29"/>
        <v>0</v>
      </c>
      <c r="R62" s="34">
        <v>0</v>
      </c>
      <c r="S62" s="34">
        <v>0</v>
      </c>
    </row>
    <row r="63" spans="1:19" ht="42" x14ac:dyDescent="0.25">
      <c r="A63" s="31">
        <v>8</v>
      </c>
      <c r="B63" s="32" t="s">
        <v>869</v>
      </c>
      <c r="C63" s="33">
        <v>699</v>
      </c>
      <c r="D63" s="33">
        <v>322</v>
      </c>
      <c r="E63" s="33">
        <v>223</v>
      </c>
      <c r="F63" s="95">
        <v>99</v>
      </c>
      <c r="G63" s="73">
        <f t="shared" si="30"/>
        <v>15408.01</v>
      </c>
      <c r="H63" s="73">
        <v>10504.83</v>
      </c>
      <c r="I63" s="73">
        <v>4903.18</v>
      </c>
      <c r="J63" s="73">
        <f t="shared" si="27"/>
        <v>893294757.22000003</v>
      </c>
      <c r="K63" s="73">
        <v>594617447.5</v>
      </c>
      <c r="L63" s="73">
        <v>298677309.72000003</v>
      </c>
      <c r="M63" s="73">
        <v>0</v>
      </c>
      <c r="N63" s="73">
        <f t="shared" si="28"/>
        <v>0</v>
      </c>
      <c r="O63" s="73">
        <v>0</v>
      </c>
      <c r="P63" s="73">
        <v>0</v>
      </c>
      <c r="Q63" s="34">
        <f t="shared" si="29"/>
        <v>0</v>
      </c>
      <c r="R63" s="34">
        <v>0</v>
      </c>
      <c r="S63" s="34">
        <v>0</v>
      </c>
    </row>
    <row r="64" spans="1:19" ht="42" x14ac:dyDescent="0.25">
      <c r="A64" s="31">
        <v>9</v>
      </c>
      <c r="B64" s="32" t="s">
        <v>867</v>
      </c>
      <c r="C64" s="33">
        <v>962</v>
      </c>
      <c r="D64" s="33">
        <f t="shared" si="26"/>
        <v>452</v>
      </c>
      <c r="E64" s="33">
        <v>315</v>
      </c>
      <c r="F64" s="95">
        <v>137</v>
      </c>
      <c r="G64" s="73">
        <f t="shared" si="30"/>
        <v>13935.01</v>
      </c>
      <c r="H64" s="73">
        <v>10106.1</v>
      </c>
      <c r="I64" s="73">
        <v>3828.91</v>
      </c>
      <c r="J64" s="73">
        <f t="shared" si="27"/>
        <v>955789954.10000002</v>
      </c>
      <c r="K64" s="73">
        <v>508664381.12</v>
      </c>
      <c r="L64" s="73">
        <v>447125572.98000002</v>
      </c>
      <c r="M64" s="73">
        <v>0</v>
      </c>
      <c r="N64" s="73">
        <f t="shared" si="28"/>
        <v>0</v>
      </c>
      <c r="O64" s="73">
        <v>0</v>
      </c>
      <c r="P64" s="73">
        <v>0</v>
      </c>
      <c r="Q64" s="34">
        <f t="shared" si="29"/>
        <v>0</v>
      </c>
      <c r="R64" s="34">
        <v>0</v>
      </c>
      <c r="S64" s="34">
        <v>0</v>
      </c>
    </row>
    <row r="65" spans="1:19" ht="42" x14ac:dyDescent="0.25">
      <c r="A65" s="31">
        <v>10</v>
      </c>
      <c r="B65" s="32" t="s">
        <v>886</v>
      </c>
      <c r="C65" s="33">
        <v>21</v>
      </c>
      <c r="D65" s="33">
        <f t="shared" si="26"/>
        <v>15</v>
      </c>
      <c r="E65" s="33">
        <v>6</v>
      </c>
      <c r="F65" s="95">
        <v>9</v>
      </c>
      <c r="G65" s="73">
        <f t="shared" si="30"/>
        <v>414.1</v>
      </c>
      <c r="H65" s="73">
        <v>197.9</v>
      </c>
      <c r="I65" s="73">
        <v>216.2</v>
      </c>
      <c r="J65" s="73">
        <f t="shared" si="27"/>
        <v>27146793.199999999</v>
      </c>
      <c r="K65" s="73">
        <v>15980719.439999999</v>
      </c>
      <c r="L65" s="73">
        <v>11166073.76</v>
      </c>
      <c r="M65" s="73">
        <v>0</v>
      </c>
      <c r="N65" s="73">
        <f t="shared" si="28"/>
        <v>0</v>
      </c>
      <c r="O65" s="73">
        <v>0</v>
      </c>
      <c r="P65" s="73">
        <v>0</v>
      </c>
      <c r="Q65" s="34">
        <f t="shared" si="29"/>
        <v>0</v>
      </c>
      <c r="R65" s="34">
        <v>0</v>
      </c>
      <c r="S65" s="34">
        <v>0</v>
      </c>
    </row>
    <row r="66" spans="1:19" ht="42" x14ac:dyDescent="0.25">
      <c r="A66" s="31">
        <v>11</v>
      </c>
      <c r="B66" s="32" t="s">
        <v>887</v>
      </c>
      <c r="C66" s="33">
        <v>4</v>
      </c>
      <c r="D66" s="33">
        <f t="shared" si="26"/>
        <v>3</v>
      </c>
      <c r="E66" s="33">
        <v>3</v>
      </c>
      <c r="F66" s="95">
        <v>0</v>
      </c>
      <c r="G66" s="73">
        <f t="shared" si="30"/>
        <v>119.5</v>
      </c>
      <c r="H66" s="73">
        <v>119.5</v>
      </c>
      <c r="I66" s="73">
        <v>0</v>
      </c>
      <c r="J66" s="73">
        <f t="shared" si="27"/>
        <v>5096458.5</v>
      </c>
      <c r="K66" s="73">
        <v>4611678.2699999996</v>
      </c>
      <c r="L66" s="73">
        <v>484780.23</v>
      </c>
      <c r="M66" s="73">
        <v>0</v>
      </c>
      <c r="N66" s="73">
        <f t="shared" si="28"/>
        <v>0</v>
      </c>
      <c r="O66" s="73">
        <v>0</v>
      </c>
      <c r="P66" s="73">
        <v>0</v>
      </c>
      <c r="Q66" s="34">
        <f t="shared" si="29"/>
        <v>0</v>
      </c>
      <c r="R66" s="34">
        <v>0</v>
      </c>
      <c r="S66" s="34">
        <v>0</v>
      </c>
    </row>
    <row r="67" spans="1:19" ht="45.6" customHeight="1" x14ac:dyDescent="0.25">
      <c r="A67" s="31">
        <v>12</v>
      </c>
      <c r="B67" s="32" t="s">
        <v>888</v>
      </c>
      <c r="C67" s="33">
        <v>4</v>
      </c>
      <c r="D67" s="33">
        <f t="shared" si="26"/>
        <v>2</v>
      </c>
      <c r="E67" s="33">
        <v>2</v>
      </c>
      <c r="F67" s="33">
        <v>0</v>
      </c>
      <c r="G67" s="73">
        <f t="shared" si="30"/>
        <v>61.4</v>
      </c>
      <c r="H67" s="73">
        <v>61.4</v>
      </c>
      <c r="I67" s="73">
        <v>0</v>
      </c>
      <c r="J67" s="73">
        <f t="shared" si="27"/>
        <v>3341940</v>
      </c>
      <c r="K67" s="73">
        <v>2369515.0299999998</v>
      </c>
      <c r="L67" s="73">
        <v>972424.97</v>
      </c>
      <c r="M67" s="73">
        <v>0</v>
      </c>
      <c r="N67" s="73">
        <f t="shared" si="28"/>
        <v>0</v>
      </c>
      <c r="O67" s="73">
        <v>0</v>
      </c>
      <c r="P67" s="73">
        <v>0</v>
      </c>
      <c r="Q67" s="34">
        <f t="shared" si="29"/>
        <v>0</v>
      </c>
      <c r="R67" s="34">
        <v>0</v>
      </c>
      <c r="S67" s="34">
        <v>0</v>
      </c>
    </row>
    <row r="68" spans="1:19" ht="42" x14ac:dyDescent="0.25">
      <c r="A68" s="31">
        <v>13</v>
      </c>
      <c r="B68" s="32" t="s">
        <v>881</v>
      </c>
      <c r="C68" s="33">
        <v>254</v>
      </c>
      <c r="D68" s="33">
        <f t="shared" si="26"/>
        <v>140</v>
      </c>
      <c r="E68" s="33">
        <v>128</v>
      </c>
      <c r="F68" s="33">
        <v>12</v>
      </c>
      <c r="G68" s="73">
        <f t="shared" si="30"/>
        <v>6659.0999999999995</v>
      </c>
      <c r="H68" s="73">
        <v>6078.9</v>
      </c>
      <c r="I68" s="73">
        <v>580.20000000000005</v>
      </c>
      <c r="J68" s="73">
        <f t="shared" si="27"/>
        <v>385336233.79999995</v>
      </c>
      <c r="K68" s="73">
        <v>256984324.69999999</v>
      </c>
      <c r="L68" s="73">
        <v>128351909.09999999</v>
      </c>
      <c r="M68" s="73">
        <v>0</v>
      </c>
      <c r="N68" s="73">
        <f t="shared" si="28"/>
        <v>0</v>
      </c>
      <c r="O68" s="73">
        <v>0</v>
      </c>
      <c r="P68" s="73">
        <v>0</v>
      </c>
      <c r="Q68" s="34">
        <f t="shared" si="29"/>
        <v>0</v>
      </c>
      <c r="R68" s="34">
        <v>0</v>
      </c>
      <c r="S68" s="34">
        <v>0</v>
      </c>
    </row>
    <row r="69" spans="1:19" ht="42" x14ac:dyDescent="0.25">
      <c r="A69" s="31">
        <v>14</v>
      </c>
      <c r="B69" s="32" t="s">
        <v>889</v>
      </c>
      <c r="C69" s="33">
        <v>9</v>
      </c>
      <c r="D69" s="33">
        <f t="shared" si="26"/>
        <v>6</v>
      </c>
      <c r="E69" s="33">
        <v>3</v>
      </c>
      <c r="F69" s="33">
        <v>3</v>
      </c>
      <c r="G69" s="73">
        <f t="shared" si="30"/>
        <v>165.5</v>
      </c>
      <c r="H69" s="73">
        <v>65.900000000000006</v>
      </c>
      <c r="I69" s="73">
        <v>99.6</v>
      </c>
      <c r="J69" s="73">
        <f t="shared" si="27"/>
        <v>7972914</v>
      </c>
      <c r="K69" s="73">
        <v>6386884.9800000004</v>
      </c>
      <c r="L69" s="73">
        <v>1586029.02</v>
      </c>
      <c r="M69" s="73">
        <v>0</v>
      </c>
      <c r="N69" s="73">
        <f t="shared" si="28"/>
        <v>0</v>
      </c>
      <c r="O69" s="73">
        <v>0</v>
      </c>
      <c r="P69" s="73">
        <v>0</v>
      </c>
      <c r="Q69" s="34">
        <f t="shared" si="29"/>
        <v>0</v>
      </c>
      <c r="R69" s="34">
        <v>0</v>
      </c>
      <c r="S69" s="34">
        <v>0</v>
      </c>
    </row>
    <row r="70" spans="1:19" ht="42" x14ac:dyDescent="0.25">
      <c r="A70" s="31">
        <v>15</v>
      </c>
      <c r="B70" s="32" t="s">
        <v>890</v>
      </c>
      <c r="C70" s="33">
        <v>2</v>
      </c>
      <c r="D70" s="33">
        <f t="shared" si="26"/>
        <v>1</v>
      </c>
      <c r="E70" s="33">
        <v>1</v>
      </c>
      <c r="F70" s="33">
        <v>0</v>
      </c>
      <c r="G70" s="73">
        <f t="shared" si="30"/>
        <v>22.3</v>
      </c>
      <c r="H70" s="73">
        <v>22.3</v>
      </c>
      <c r="I70" s="73">
        <v>0</v>
      </c>
      <c r="J70" s="73">
        <f t="shared" si="27"/>
        <v>1113980</v>
      </c>
      <c r="K70" s="73">
        <v>860589.34</v>
      </c>
      <c r="L70" s="73">
        <v>253390.66</v>
      </c>
      <c r="M70" s="73">
        <v>0</v>
      </c>
      <c r="N70" s="73">
        <f t="shared" si="28"/>
        <v>0</v>
      </c>
      <c r="O70" s="73">
        <v>0</v>
      </c>
      <c r="P70" s="73">
        <v>0</v>
      </c>
      <c r="Q70" s="34">
        <f t="shared" si="29"/>
        <v>0</v>
      </c>
      <c r="R70" s="34">
        <v>0</v>
      </c>
      <c r="S70" s="34">
        <v>0</v>
      </c>
    </row>
    <row r="72" spans="1:19" ht="33" customHeight="1" x14ac:dyDescent="0.25"/>
    <row r="73" spans="1:19" ht="113.4" customHeight="1" x14ac:dyDescent="0.25">
      <c r="A73" s="167" t="s">
        <v>757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</row>
    <row r="74" spans="1:19" ht="1.5" customHeight="1" x14ac:dyDescent="0.4">
      <c r="A74" s="164" t="s">
        <v>858</v>
      </c>
      <c r="B74" s="164"/>
      <c r="C74" s="164"/>
      <c r="D74" s="164"/>
      <c r="E74" s="164"/>
      <c r="F74" s="69"/>
      <c r="G74" s="69"/>
      <c r="H74" s="69"/>
      <c r="I74" s="69"/>
      <c r="J74" s="69"/>
      <c r="K74" s="69"/>
      <c r="L74" s="70"/>
      <c r="M74" s="70"/>
      <c r="N74" s="70"/>
      <c r="O74" s="70"/>
      <c r="P74" s="70"/>
      <c r="Q74" s="70"/>
      <c r="R74" s="70"/>
      <c r="S74" s="70"/>
    </row>
    <row r="75" spans="1:19" ht="21" x14ac:dyDescent="0.4">
      <c r="A75" s="164"/>
      <c r="B75" s="164"/>
      <c r="C75" s="164"/>
      <c r="D75" s="164"/>
      <c r="E75" s="164"/>
      <c r="F75" s="69"/>
      <c r="G75" s="69"/>
      <c r="H75" s="69"/>
      <c r="I75" s="69"/>
      <c r="J75" s="69"/>
      <c r="K75" s="69"/>
      <c r="L75" s="70"/>
      <c r="M75" s="70"/>
      <c r="N75" s="70"/>
      <c r="O75" s="70"/>
      <c r="P75" s="70"/>
      <c r="Q75" s="70"/>
      <c r="R75" s="70"/>
      <c r="S75" s="70"/>
    </row>
    <row r="76" spans="1:19" ht="98.4" customHeight="1" x14ac:dyDescent="0.4">
      <c r="A76" s="164"/>
      <c r="B76" s="164"/>
      <c r="C76" s="164"/>
      <c r="D76" s="164"/>
      <c r="E76" s="164"/>
      <c r="F76" s="69"/>
      <c r="G76" s="69"/>
      <c r="H76" s="69"/>
      <c r="I76" s="69"/>
      <c r="J76" s="69"/>
      <c r="K76" s="69"/>
      <c r="L76" s="70"/>
      <c r="M76" s="70"/>
      <c r="N76" s="70"/>
      <c r="O76" s="70"/>
      <c r="P76" s="70"/>
      <c r="Q76" s="70"/>
      <c r="R76" s="70"/>
      <c r="S76" s="70"/>
    </row>
    <row r="77" spans="1:19" ht="15" customHeight="1" x14ac:dyDescent="0.25">
      <c r="A77" s="164"/>
      <c r="B77" s="164"/>
      <c r="C77" s="164"/>
      <c r="D77" s="164"/>
      <c r="E77" s="164"/>
    </row>
  </sheetData>
  <sheetProtection formatCells="0" formatColumns="0" formatRows="0" insertColumns="0" insertRows="0" insertHyperlinks="0" deleteColumns="0" deleteRows="0" sort="0" autoFilter="0" pivotTables="0"/>
  <mergeCells count="27">
    <mergeCell ref="N2:S2"/>
    <mergeCell ref="N3:S3"/>
    <mergeCell ref="N4:S4"/>
    <mergeCell ref="N5:S5"/>
    <mergeCell ref="N6:S6"/>
    <mergeCell ref="N7:R7"/>
    <mergeCell ref="B9:S9"/>
    <mergeCell ref="A11:A14"/>
    <mergeCell ref="B11:B14"/>
    <mergeCell ref="C11:C13"/>
    <mergeCell ref="D11:F11"/>
    <mergeCell ref="G11:I11"/>
    <mergeCell ref="J11:M11"/>
    <mergeCell ref="N11:P11"/>
    <mergeCell ref="K12:M12"/>
    <mergeCell ref="N12:N13"/>
    <mergeCell ref="Q11:S11"/>
    <mergeCell ref="O12:P12"/>
    <mergeCell ref="Q12:Q13"/>
    <mergeCell ref="R12:S12"/>
    <mergeCell ref="A74:E77"/>
    <mergeCell ref="E12:F12"/>
    <mergeCell ref="G12:G13"/>
    <mergeCell ref="H12:I12"/>
    <mergeCell ref="J12:J13"/>
    <mergeCell ref="D12:D13"/>
    <mergeCell ref="A73:S73"/>
  </mergeCells>
  <printOptions horizontalCentered="1"/>
  <pageMargins left="0.31496062992125984" right="0.31496062992125984" top="1.1417322834645669" bottom="0.35433070866141736" header="0.51181102362204722" footer="0.11811023622047245"/>
  <pageSetup paperSize="9" scale="35" firstPageNumber="24" fitToWidth="0" fitToHeight="2" orientation="landscape" useFirstPageNumber="1" r:id="rId1"/>
  <headerFooter>
    <oddHeader>&amp;C&amp;"Times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6"/>
  <sheetViews>
    <sheetView tabSelected="1" zoomScale="55" zoomScaleNormal="55" workbookViewId="0">
      <selection activeCell="T4" sqref="T4"/>
    </sheetView>
  </sheetViews>
  <sheetFormatPr defaultColWidth="8.88671875" defaultRowHeight="15.6" x14ac:dyDescent="0.3"/>
  <cols>
    <col min="1" max="1" width="8.33203125" style="109" customWidth="1"/>
    <col min="2" max="2" width="37.6640625" style="109" customWidth="1"/>
    <col min="3" max="3" width="16.109375" style="109" customWidth="1"/>
    <col min="4" max="4" width="24.109375" style="109" customWidth="1"/>
    <col min="5" max="5" width="14.6640625" style="109" customWidth="1"/>
    <col min="6" max="6" width="14.109375" style="109" customWidth="1"/>
    <col min="7" max="9" width="22.5546875" style="109" customWidth="1"/>
    <col min="10" max="10" width="18.88671875" style="109" customWidth="1"/>
    <col min="11" max="12" width="22.5546875" style="109" customWidth="1"/>
    <col min="13" max="13" width="28.88671875" style="109" customWidth="1"/>
    <col min="14" max="14" width="16.44140625" style="109" customWidth="1"/>
    <col min="15" max="15" width="25.5546875" style="109" customWidth="1"/>
    <col min="16" max="16" width="26.109375" style="109" customWidth="1"/>
    <col min="17" max="17" width="28.109375" style="109" customWidth="1"/>
    <col min="18" max="18" width="24.109375" style="109" customWidth="1"/>
    <col min="19" max="19" width="24" style="109" customWidth="1"/>
    <col min="20" max="20" width="22.5546875" style="109" customWidth="1"/>
    <col min="21" max="21" width="25.88671875" style="109" customWidth="1"/>
    <col min="22" max="22" width="22.5546875" style="109" customWidth="1"/>
    <col min="23" max="23" width="22.109375" style="109" customWidth="1"/>
    <col min="24" max="24" width="24.44140625" style="109" customWidth="1"/>
    <col min="25" max="25" width="29.44140625" style="109" customWidth="1"/>
    <col min="26" max="26" width="25" style="109" customWidth="1"/>
    <col min="27" max="27" width="21.33203125" style="109" customWidth="1"/>
    <col min="28" max="28" width="24.33203125" style="109" customWidth="1"/>
    <col min="29" max="29" width="14.44140625" style="109" customWidth="1"/>
    <col min="30" max="30" width="9.109375" style="110" customWidth="1"/>
    <col min="31" max="16384" width="8.88671875" style="111"/>
  </cols>
  <sheetData>
    <row r="1" spans="1:32" s="108" customFormat="1" ht="46.5" customHeight="1" x14ac:dyDescent="0.5">
      <c r="A1" s="106"/>
      <c r="B1" s="106"/>
      <c r="C1" s="106"/>
      <c r="D1" s="106"/>
      <c r="E1" s="106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6"/>
      <c r="Q1" s="106"/>
      <c r="R1" s="106"/>
      <c r="S1" s="106"/>
      <c r="T1" s="106"/>
      <c r="U1" s="106"/>
      <c r="V1" s="106"/>
      <c r="X1" s="36"/>
      <c r="Y1" s="179" t="s">
        <v>653</v>
      </c>
      <c r="Z1" s="179"/>
      <c r="AA1" s="179"/>
      <c r="AB1" s="179"/>
      <c r="AC1" s="179"/>
    </row>
    <row r="2" spans="1:32" s="108" customFormat="1" ht="28.2" x14ac:dyDescent="0.35">
      <c r="A2" s="106"/>
      <c r="B2" s="106"/>
      <c r="C2" s="106"/>
      <c r="D2" s="106"/>
      <c r="E2" s="106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6"/>
      <c r="Q2" s="106"/>
      <c r="R2" s="106"/>
      <c r="S2" s="106"/>
      <c r="T2" s="106"/>
      <c r="U2" s="106"/>
      <c r="V2" s="106"/>
      <c r="X2" s="37"/>
      <c r="Y2" s="180" t="s">
        <v>601</v>
      </c>
      <c r="Z2" s="180"/>
      <c r="AA2" s="180"/>
      <c r="AB2" s="180"/>
      <c r="AC2" s="180"/>
    </row>
    <row r="3" spans="1:32" s="108" customFormat="1" ht="74.25" customHeight="1" x14ac:dyDescent="0.35">
      <c r="A3" s="106"/>
      <c r="B3" s="106"/>
      <c r="C3" s="106"/>
      <c r="D3" s="106"/>
      <c r="E3" s="106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6"/>
      <c r="Q3" s="106"/>
      <c r="R3" s="106"/>
      <c r="S3" s="106"/>
      <c r="T3" s="106"/>
      <c r="U3" s="106"/>
      <c r="V3" s="106"/>
      <c r="X3" s="38"/>
      <c r="Y3" s="178" t="s">
        <v>913</v>
      </c>
      <c r="Z3" s="178"/>
      <c r="AA3" s="178"/>
      <c r="AB3" s="178"/>
      <c r="AC3" s="178"/>
    </row>
    <row r="4" spans="1:32" s="108" customFormat="1" ht="31.5" customHeight="1" x14ac:dyDescent="0.35">
      <c r="A4" s="106"/>
      <c r="B4" s="106"/>
      <c r="C4" s="106"/>
      <c r="D4" s="106"/>
      <c r="E4" s="106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6"/>
      <c r="Q4" s="106"/>
      <c r="R4" s="106"/>
      <c r="S4" s="106"/>
      <c r="T4" s="106"/>
      <c r="U4" s="106"/>
      <c r="V4" s="106"/>
      <c r="X4" s="38"/>
      <c r="Y4" s="178" t="s">
        <v>654</v>
      </c>
      <c r="Z4" s="178"/>
      <c r="AA4" s="178"/>
      <c r="AB4" s="178"/>
      <c r="AC4" s="178"/>
    </row>
    <row r="5" spans="1:32" s="108" customFormat="1" ht="26.25" customHeight="1" x14ac:dyDescent="0.35">
      <c r="A5" s="106"/>
      <c r="B5" s="106"/>
      <c r="C5" s="106"/>
      <c r="D5" s="106"/>
      <c r="E5" s="106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6"/>
      <c r="Q5" s="106"/>
      <c r="R5" s="106"/>
      <c r="S5" s="106"/>
      <c r="T5" s="106"/>
      <c r="U5" s="106"/>
      <c r="V5" s="106"/>
      <c r="X5" s="38"/>
      <c r="Y5" s="178" t="s">
        <v>603</v>
      </c>
      <c r="Z5" s="178"/>
      <c r="AA5" s="178"/>
      <c r="AB5" s="178"/>
      <c r="AC5" s="178"/>
    </row>
    <row r="6" spans="1:32" s="108" customFormat="1" ht="80.25" customHeight="1" x14ac:dyDescent="0.35">
      <c r="A6" s="106"/>
      <c r="B6" s="106"/>
      <c r="C6" s="106"/>
      <c r="D6" s="106"/>
      <c r="E6" s="106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6"/>
      <c r="Q6" s="106"/>
      <c r="R6" s="106"/>
      <c r="S6" s="106"/>
      <c r="T6" s="106"/>
      <c r="U6" s="106"/>
      <c r="V6" s="106"/>
      <c r="X6" s="38"/>
      <c r="Y6" s="178" t="s">
        <v>604</v>
      </c>
      <c r="Z6" s="178"/>
      <c r="AA6" s="178"/>
      <c r="AB6" s="178"/>
      <c r="AC6" s="178"/>
    </row>
    <row r="7" spans="1:32" s="110" customFormat="1" ht="51.75" customHeight="1" x14ac:dyDescent="0.3">
      <c r="A7" s="181" t="s">
        <v>655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E7" s="111"/>
      <c r="AF7" s="111"/>
    </row>
    <row r="8" spans="1:32" s="110" customFormat="1" ht="29.25" customHeight="1" x14ac:dyDescent="0.3">
      <c r="A8" s="182" t="s">
        <v>1</v>
      </c>
      <c r="B8" s="182" t="s">
        <v>625</v>
      </c>
      <c r="C8" s="185" t="s">
        <v>656</v>
      </c>
      <c r="D8" s="185" t="s">
        <v>657</v>
      </c>
      <c r="E8" s="188" t="s">
        <v>658</v>
      </c>
      <c r="F8" s="189"/>
      <c r="G8" s="189"/>
      <c r="H8" s="189"/>
      <c r="I8" s="189"/>
      <c r="J8" s="189"/>
      <c r="K8" s="189"/>
      <c r="L8" s="189"/>
      <c r="M8" s="190"/>
      <c r="N8" s="191" t="s">
        <v>659</v>
      </c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3"/>
      <c r="AE8" s="111"/>
      <c r="AF8" s="111"/>
    </row>
    <row r="9" spans="1:32" s="110" customFormat="1" ht="48" customHeight="1" x14ac:dyDescent="0.3">
      <c r="A9" s="183"/>
      <c r="B9" s="183"/>
      <c r="C9" s="186"/>
      <c r="D9" s="186"/>
      <c r="E9" s="182" t="s">
        <v>660</v>
      </c>
      <c r="F9" s="194" t="s">
        <v>633</v>
      </c>
      <c r="G9" s="194"/>
      <c r="H9" s="194"/>
      <c r="I9" s="194"/>
      <c r="J9" s="194"/>
      <c r="K9" s="194"/>
      <c r="L9" s="194"/>
      <c r="M9" s="194"/>
      <c r="N9" s="188" t="s">
        <v>660</v>
      </c>
      <c r="O9" s="189"/>
      <c r="P9" s="190"/>
      <c r="Q9" s="201" t="s">
        <v>633</v>
      </c>
      <c r="R9" s="202"/>
      <c r="S9" s="202"/>
      <c r="T9" s="202"/>
      <c r="U9" s="202"/>
      <c r="V9" s="202"/>
      <c r="W9" s="202"/>
      <c r="X9" s="202"/>
      <c r="Y9" s="202"/>
      <c r="Z9" s="203" t="s">
        <v>661</v>
      </c>
      <c r="AA9" s="203"/>
      <c r="AB9" s="203"/>
      <c r="AC9" s="203"/>
      <c r="AE9" s="111"/>
      <c r="AF9" s="111"/>
    </row>
    <row r="10" spans="1:32" s="110" customFormat="1" ht="39.75" customHeight="1" x14ac:dyDescent="0.3">
      <c r="A10" s="183"/>
      <c r="B10" s="183"/>
      <c r="C10" s="186"/>
      <c r="D10" s="186"/>
      <c r="E10" s="183"/>
      <c r="F10" s="188" t="s">
        <v>662</v>
      </c>
      <c r="G10" s="189"/>
      <c r="H10" s="189"/>
      <c r="I10" s="190"/>
      <c r="J10" s="188" t="s">
        <v>663</v>
      </c>
      <c r="K10" s="190"/>
      <c r="L10" s="182" t="s">
        <v>664</v>
      </c>
      <c r="M10" s="182" t="s">
        <v>665</v>
      </c>
      <c r="N10" s="195"/>
      <c r="O10" s="196"/>
      <c r="P10" s="197"/>
      <c r="Q10" s="188" t="s">
        <v>666</v>
      </c>
      <c r="R10" s="190"/>
      <c r="S10" s="184" t="s">
        <v>667</v>
      </c>
      <c r="T10" s="184"/>
      <c r="U10" s="184"/>
      <c r="V10" s="184"/>
      <c r="W10" s="195" t="s">
        <v>668</v>
      </c>
      <c r="X10" s="197"/>
      <c r="Y10" s="182" t="s">
        <v>669</v>
      </c>
      <c r="Z10" s="185" t="s">
        <v>670</v>
      </c>
      <c r="AA10" s="185" t="s">
        <v>671</v>
      </c>
      <c r="AB10" s="185" t="s">
        <v>672</v>
      </c>
      <c r="AC10" s="185" t="s">
        <v>673</v>
      </c>
      <c r="AE10" s="111"/>
      <c r="AF10" s="111"/>
    </row>
    <row r="11" spans="1:32" s="110" customFormat="1" ht="34.5" customHeight="1" x14ac:dyDescent="0.3">
      <c r="A11" s="183"/>
      <c r="B11" s="183"/>
      <c r="C11" s="186"/>
      <c r="D11" s="186"/>
      <c r="E11" s="183"/>
      <c r="F11" s="195"/>
      <c r="G11" s="196"/>
      <c r="H11" s="196"/>
      <c r="I11" s="197"/>
      <c r="J11" s="195"/>
      <c r="K11" s="197"/>
      <c r="L11" s="183"/>
      <c r="M11" s="183"/>
      <c r="N11" s="195"/>
      <c r="O11" s="196"/>
      <c r="P11" s="197"/>
      <c r="Q11" s="195"/>
      <c r="R11" s="197"/>
      <c r="S11" s="188" t="s">
        <v>674</v>
      </c>
      <c r="T11" s="190"/>
      <c r="U11" s="188" t="s">
        <v>675</v>
      </c>
      <c r="V11" s="190"/>
      <c r="W11" s="195"/>
      <c r="X11" s="197"/>
      <c r="Y11" s="183"/>
      <c r="Z11" s="186"/>
      <c r="AA11" s="186"/>
      <c r="AB11" s="186"/>
      <c r="AC11" s="186"/>
      <c r="AE11" s="111"/>
      <c r="AF11" s="111"/>
    </row>
    <row r="12" spans="1:32" s="110" customFormat="1" ht="90.75" customHeight="1" x14ac:dyDescent="0.3">
      <c r="A12" s="183"/>
      <c r="B12" s="183"/>
      <c r="C12" s="186"/>
      <c r="D12" s="186"/>
      <c r="E12" s="184"/>
      <c r="F12" s="198"/>
      <c r="G12" s="199"/>
      <c r="H12" s="199"/>
      <c r="I12" s="200"/>
      <c r="J12" s="198"/>
      <c r="K12" s="200"/>
      <c r="L12" s="184"/>
      <c r="M12" s="184"/>
      <c r="N12" s="198"/>
      <c r="O12" s="199"/>
      <c r="P12" s="200"/>
      <c r="Q12" s="198"/>
      <c r="R12" s="200"/>
      <c r="S12" s="198"/>
      <c r="T12" s="200"/>
      <c r="U12" s="198"/>
      <c r="V12" s="200"/>
      <c r="W12" s="198"/>
      <c r="X12" s="200"/>
      <c r="Y12" s="184"/>
      <c r="Z12" s="187"/>
      <c r="AA12" s="187"/>
      <c r="AB12" s="187"/>
      <c r="AC12" s="187"/>
      <c r="AE12" s="111"/>
      <c r="AF12" s="111"/>
    </row>
    <row r="13" spans="1:32" s="110" customFormat="1" ht="210.75" customHeight="1" x14ac:dyDescent="0.3">
      <c r="A13" s="183"/>
      <c r="B13" s="183"/>
      <c r="C13" s="186"/>
      <c r="D13" s="187"/>
      <c r="E13" s="115" t="s">
        <v>676</v>
      </c>
      <c r="F13" s="115" t="s">
        <v>676</v>
      </c>
      <c r="G13" s="115" t="s">
        <v>677</v>
      </c>
      <c r="H13" s="115" t="s">
        <v>678</v>
      </c>
      <c r="I13" s="115" t="s">
        <v>679</v>
      </c>
      <c r="J13" s="115" t="s">
        <v>676</v>
      </c>
      <c r="K13" s="115" t="s">
        <v>680</v>
      </c>
      <c r="L13" s="115" t="s">
        <v>676</v>
      </c>
      <c r="M13" s="115" t="s">
        <v>681</v>
      </c>
      <c r="N13" s="115" t="s">
        <v>676</v>
      </c>
      <c r="O13" s="115" t="s">
        <v>682</v>
      </c>
      <c r="P13" s="115" t="s">
        <v>681</v>
      </c>
      <c r="Q13" s="115" t="s">
        <v>682</v>
      </c>
      <c r="R13" s="115" t="s">
        <v>681</v>
      </c>
      <c r="S13" s="115" t="s">
        <v>682</v>
      </c>
      <c r="T13" s="115" t="s">
        <v>681</v>
      </c>
      <c r="U13" s="115" t="s">
        <v>682</v>
      </c>
      <c r="V13" s="115" t="s">
        <v>681</v>
      </c>
      <c r="W13" s="115" t="s">
        <v>682</v>
      </c>
      <c r="X13" s="115" t="s">
        <v>681</v>
      </c>
      <c r="Y13" s="115" t="s">
        <v>681</v>
      </c>
      <c r="Z13" s="115" t="s">
        <v>683</v>
      </c>
      <c r="AA13" s="115" t="s">
        <v>683</v>
      </c>
      <c r="AB13" s="115" t="s">
        <v>683</v>
      </c>
      <c r="AC13" s="115" t="s">
        <v>683</v>
      </c>
      <c r="AE13" s="111"/>
      <c r="AF13" s="111"/>
    </row>
    <row r="14" spans="1:32" s="110" customFormat="1" ht="25.5" customHeight="1" x14ac:dyDescent="0.3">
      <c r="A14" s="184"/>
      <c r="B14" s="184"/>
      <c r="C14" s="116" t="s">
        <v>16</v>
      </c>
      <c r="D14" s="117" t="s">
        <v>647</v>
      </c>
      <c r="E14" s="117" t="s">
        <v>16</v>
      </c>
      <c r="F14" s="117" t="s">
        <v>16</v>
      </c>
      <c r="G14" s="117" t="s">
        <v>647</v>
      </c>
      <c r="H14" s="117" t="s">
        <v>647</v>
      </c>
      <c r="I14" s="117" t="s">
        <v>647</v>
      </c>
      <c r="J14" s="117" t="s">
        <v>646</v>
      </c>
      <c r="K14" s="117" t="s">
        <v>647</v>
      </c>
      <c r="L14" s="116" t="s">
        <v>646</v>
      </c>
      <c r="M14" s="116" t="s">
        <v>647</v>
      </c>
      <c r="N14" s="116" t="s">
        <v>646</v>
      </c>
      <c r="O14" s="116" t="s">
        <v>646</v>
      </c>
      <c r="P14" s="117" t="s">
        <v>647</v>
      </c>
      <c r="Q14" s="118" t="s">
        <v>16</v>
      </c>
      <c r="R14" s="118" t="s">
        <v>647</v>
      </c>
      <c r="S14" s="118" t="s">
        <v>16</v>
      </c>
      <c r="T14" s="118" t="s">
        <v>647</v>
      </c>
      <c r="U14" s="116" t="s">
        <v>16</v>
      </c>
      <c r="V14" s="116" t="s">
        <v>647</v>
      </c>
      <c r="W14" s="116" t="s">
        <v>16</v>
      </c>
      <c r="X14" s="116" t="s">
        <v>647</v>
      </c>
      <c r="Y14" s="116" t="s">
        <v>647</v>
      </c>
      <c r="Z14" s="116" t="s">
        <v>16</v>
      </c>
      <c r="AA14" s="116" t="s">
        <v>16</v>
      </c>
      <c r="AB14" s="116" t="s">
        <v>16</v>
      </c>
      <c r="AC14" s="116" t="s">
        <v>16</v>
      </c>
      <c r="AE14" s="111"/>
      <c r="AF14" s="111"/>
    </row>
    <row r="15" spans="1:32" s="110" customFormat="1" ht="26.25" customHeight="1" x14ac:dyDescent="0.3">
      <c r="A15" s="116">
        <v>1</v>
      </c>
      <c r="B15" s="118">
        <v>2</v>
      </c>
      <c r="C15" s="118">
        <v>3</v>
      </c>
      <c r="D15" s="118">
        <v>4</v>
      </c>
      <c r="E15" s="118">
        <v>5</v>
      </c>
      <c r="F15" s="118">
        <v>6</v>
      </c>
      <c r="G15" s="118">
        <v>7</v>
      </c>
      <c r="H15" s="118">
        <v>8</v>
      </c>
      <c r="I15" s="118">
        <v>9</v>
      </c>
      <c r="J15" s="118">
        <v>10</v>
      </c>
      <c r="K15" s="118">
        <v>11</v>
      </c>
      <c r="L15" s="118">
        <v>12</v>
      </c>
      <c r="M15" s="119">
        <v>13</v>
      </c>
      <c r="N15" s="118">
        <v>14</v>
      </c>
      <c r="O15" s="118">
        <v>15</v>
      </c>
      <c r="P15" s="118">
        <v>16</v>
      </c>
      <c r="Q15" s="118">
        <v>17</v>
      </c>
      <c r="R15" s="118">
        <v>18</v>
      </c>
      <c r="S15" s="118">
        <v>19</v>
      </c>
      <c r="T15" s="118">
        <v>20</v>
      </c>
      <c r="U15" s="118">
        <v>21</v>
      </c>
      <c r="V15" s="118">
        <v>22</v>
      </c>
      <c r="W15" s="118">
        <v>23</v>
      </c>
      <c r="X15" s="118">
        <v>24</v>
      </c>
      <c r="Y15" s="116">
        <v>25</v>
      </c>
      <c r="Z15" s="118">
        <v>26</v>
      </c>
      <c r="AA15" s="118">
        <v>27</v>
      </c>
      <c r="AB15" s="118">
        <v>28</v>
      </c>
      <c r="AC15" s="118">
        <v>29</v>
      </c>
      <c r="AE15" s="111"/>
      <c r="AF15" s="111"/>
    </row>
    <row r="16" spans="1:32" ht="114.75" customHeight="1" x14ac:dyDescent="0.3">
      <c r="A16" s="116"/>
      <c r="B16" s="120" t="s">
        <v>891</v>
      </c>
      <c r="C16" s="121">
        <f t="shared" ref="C16:AC16" si="0">SUM(C17,C27,C35,C45,C55)</f>
        <v>88014.790000000008</v>
      </c>
      <c r="D16" s="121">
        <f t="shared" si="0"/>
        <v>4953647326.2800007</v>
      </c>
      <c r="E16" s="121">
        <v>4229.92</v>
      </c>
      <c r="F16" s="121">
        <f t="shared" si="0"/>
        <v>3731.2200000000003</v>
      </c>
      <c r="G16" s="121">
        <f t="shared" si="0"/>
        <v>133204354.09999999</v>
      </c>
      <c r="H16" s="121">
        <f t="shared" si="0"/>
        <v>0</v>
      </c>
      <c r="I16" s="121">
        <f t="shared" si="0"/>
        <v>0</v>
      </c>
      <c r="J16" s="121">
        <f t="shared" si="0"/>
        <v>0</v>
      </c>
      <c r="K16" s="121">
        <f t="shared" si="0"/>
        <v>0</v>
      </c>
      <c r="L16" s="121">
        <f t="shared" si="0"/>
        <v>498.70000000000005</v>
      </c>
      <c r="M16" s="121">
        <f t="shared" si="0"/>
        <v>0</v>
      </c>
      <c r="N16" s="122">
        <f t="shared" si="0"/>
        <v>83784.87000000001</v>
      </c>
      <c r="O16" s="122">
        <f t="shared" si="0"/>
        <v>93799.319999999992</v>
      </c>
      <c r="P16" s="122">
        <f t="shared" si="0"/>
        <v>4820442972.1800003</v>
      </c>
      <c r="Q16" s="122">
        <f t="shared" si="0"/>
        <v>55275.08</v>
      </c>
      <c r="R16" s="121">
        <f t="shared" si="0"/>
        <v>3088572714.4900002</v>
      </c>
      <c r="S16" s="121">
        <f t="shared" si="0"/>
        <v>0</v>
      </c>
      <c r="T16" s="121">
        <f t="shared" si="0"/>
        <v>0</v>
      </c>
      <c r="U16" s="121">
        <f t="shared" si="0"/>
        <v>7421.7699999999995</v>
      </c>
      <c r="V16" s="122">
        <f t="shared" si="0"/>
        <v>311266295.88</v>
      </c>
      <c r="W16" s="122">
        <f t="shared" si="0"/>
        <v>31102.469999999998</v>
      </c>
      <c r="X16" s="122">
        <f t="shared" si="0"/>
        <v>1420603961.8099999</v>
      </c>
      <c r="Y16" s="122">
        <f t="shared" si="0"/>
        <v>0</v>
      </c>
      <c r="Z16" s="121">
        <f t="shared" si="0"/>
        <v>34861.550000000003</v>
      </c>
      <c r="AA16" s="121">
        <f t="shared" si="0"/>
        <v>72</v>
      </c>
      <c r="AB16" s="122">
        <f t="shared" si="0"/>
        <v>0</v>
      </c>
      <c r="AC16" s="122">
        <f t="shared" si="0"/>
        <v>58865.77</v>
      </c>
      <c r="AE16" s="110"/>
      <c r="AF16" s="110"/>
    </row>
    <row r="17" spans="1:32" ht="24.75" customHeight="1" x14ac:dyDescent="0.3">
      <c r="A17" s="123"/>
      <c r="B17" s="32" t="s">
        <v>648</v>
      </c>
      <c r="C17" s="121">
        <f t="shared" ref="C17:AC17" si="1">SUM(C18:C26)</f>
        <v>6704.81</v>
      </c>
      <c r="D17" s="121">
        <f t="shared" si="1"/>
        <v>272403036.60000002</v>
      </c>
      <c r="E17" s="121">
        <v>536.5</v>
      </c>
      <c r="F17" s="121">
        <f t="shared" si="1"/>
        <v>212.4</v>
      </c>
      <c r="G17" s="121">
        <f t="shared" si="1"/>
        <v>2768156.1</v>
      </c>
      <c r="H17" s="121">
        <f t="shared" si="1"/>
        <v>0</v>
      </c>
      <c r="I17" s="121">
        <f t="shared" si="1"/>
        <v>0</v>
      </c>
      <c r="J17" s="121">
        <f t="shared" si="1"/>
        <v>0</v>
      </c>
      <c r="K17" s="121">
        <f t="shared" si="1"/>
        <v>0</v>
      </c>
      <c r="L17" s="121">
        <f t="shared" si="1"/>
        <v>324.10000000000002</v>
      </c>
      <c r="M17" s="121">
        <f t="shared" si="1"/>
        <v>0</v>
      </c>
      <c r="N17" s="122">
        <f t="shared" si="1"/>
        <v>6168.31</v>
      </c>
      <c r="O17" s="122">
        <f t="shared" si="1"/>
        <v>6777.2999999999993</v>
      </c>
      <c r="P17" s="122">
        <f t="shared" si="1"/>
        <v>269634880.5</v>
      </c>
      <c r="Q17" s="122">
        <f t="shared" si="1"/>
        <v>0</v>
      </c>
      <c r="R17" s="121">
        <f t="shared" si="1"/>
        <v>0</v>
      </c>
      <c r="S17" s="121">
        <f t="shared" si="1"/>
        <v>0</v>
      </c>
      <c r="T17" s="121">
        <f t="shared" si="1"/>
        <v>0</v>
      </c>
      <c r="U17" s="121">
        <f t="shared" si="1"/>
        <v>4842.3</v>
      </c>
      <c r="V17" s="122">
        <f t="shared" si="1"/>
        <v>192650905.5</v>
      </c>
      <c r="W17" s="122">
        <f t="shared" si="1"/>
        <v>1935</v>
      </c>
      <c r="X17" s="122">
        <f t="shared" si="1"/>
        <v>76983975</v>
      </c>
      <c r="Y17" s="122">
        <f t="shared" si="1"/>
        <v>0</v>
      </c>
      <c r="Z17" s="121">
        <f t="shared" si="1"/>
        <v>2724.2000000000003</v>
      </c>
      <c r="AA17" s="121">
        <f t="shared" si="1"/>
        <v>0</v>
      </c>
      <c r="AB17" s="122">
        <f t="shared" si="1"/>
        <v>0</v>
      </c>
      <c r="AC17" s="122">
        <f t="shared" si="1"/>
        <v>4053.0999999999995</v>
      </c>
      <c r="AE17" s="110"/>
      <c r="AF17" s="110"/>
    </row>
    <row r="18" spans="1:32" ht="42" x14ac:dyDescent="0.3">
      <c r="A18" s="116">
        <v>1</v>
      </c>
      <c r="B18" s="32" t="s">
        <v>860</v>
      </c>
      <c r="C18" s="121">
        <v>13.4</v>
      </c>
      <c r="D18" s="121">
        <f t="shared" ref="D18:D26" si="2">G18+H18+I18+K18+M18+P18</f>
        <v>0</v>
      </c>
      <c r="E18" s="121">
        <v>13.4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13.4</v>
      </c>
      <c r="M18" s="121">
        <v>0</v>
      </c>
      <c r="N18" s="121">
        <f t="shared" ref="N18:N26" si="3">C18-E18</f>
        <v>0</v>
      </c>
      <c r="O18" s="121">
        <f t="shared" ref="O18:O26" si="4">Q18+S18+U18+W18</f>
        <v>0</v>
      </c>
      <c r="P18" s="121">
        <f t="shared" ref="P18:P26" si="5">R18+T18+V18+X18+Y18</f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E18" s="110"/>
      <c r="AF18" s="110"/>
    </row>
    <row r="19" spans="1:32" ht="63" x14ac:dyDescent="0.3">
      <c r="A19" s="116">
        <v>2</v>
      </c>
      <c r="B19" s="32" t="s">
        <v>861</v>
      </c>
      <c r="C19" s="121">
        <v>30.9</v>
      </c>
      <c r="D19" s="121">
        <f t="shared" si="2"/>
        <v>0</v>
      </c>
      <c r="E19" s="121">
        <v>30.9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30.9</v>
      </c>
      <c r="M19" s="121">
        <v>0</v>
      </c>
      <c r="N19" s="121">
        <f t="shared" si="3"/>
        <v>0</v>
      </c>
      <c r="O19" s="121">
        <f t="shared" si="4"/>
        <v>0</v>
      </c>
      <c r="P19" s="121">
        <f t="shared" si="5"/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E19" s="110"/>
      <c r="AF19" s="110"/>
    </row>
    <row r="20" spans="1:32" ht="63" x14ac:dyDescent="0.3">
      <c r="A20" s="116">
        <v>3</v>
      </c>
      <c r="B20" s="32" t="s">
        <v>862</v>
      </c>
      <c r="C20" s="121">
        <v>2145.71</v>
      </c>
      <c r="D20" s="121">
        <f t="shared" si="2"/>
        <v>91342381.5</v>
      </c>
      <c r="E20" s="121">
        <f t="shared" ref="E20:E26" si="6">F20+J20+M20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f t="shared" si="3"/>
        <v>2145.71</v>
      </c>
      <c r="O20" s="121">
        <f t="shared" si="4"/>
        <v>2295.9</v>
      </c>
      <c r="P20" s="121">
        <f t="shared" si="5"/>
        <v>91342381.5</v>
      </c>
      <c r="Q20" s="121">
        <v>0</v>
      </c>
      <c r="R20" s="121">
        <v>0</v>
      </c>
      <c r="S20" s="121">
        <v>0</v>
      </c>
      <c r="T20" s="121">
        <v>0</v>
      </c>
      <c r="U20" s="121">
        <v>840.6</v>
      </c>
      <c r="V20" s="121">
        <v>33443271</v>
      </c>
      <c r="W20" s="121">
        <v>1455.3</v>
      </c>
      <c r="X20" s="121">
        <v>57899110.5</v>
      </c>
      <c r="Y20" s="121">
        <v>0</v>
      </c>
      <c r="Z20" s="121">
        <v>1618.2</v>
      </c>
      <c r="AA20" s="121">
        <v>0</v>
      </c>
      <c r="AB20" s="121">
        <v>0</v>
      </c>
      <c r="AC20" s="121">
        <v>677.7</v>
      </c>
      <c r="AE20" s="110"/>
      <c r="AF20" s="110"/>
    </row>
    <row r="21" spans="1:32" ht="22.8" x14ac:dyDescent="0.3">
      <c r="A21" s="116">
        <v>4</v>
      </c>
      <c r="B21" s="32" t="s">
        <v>863</v>
      </c>
      <c r="C21" s="121">
        <v>41</v>
      </c>
      <c r="D21" s="121">
        <f t="shared" si="2"/>
        <v>0</v>
      </c>
      <c r="E21" s="121">
        <v>41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41</v>
      </c>
      <c r="M21" s="121">
        <v>0</v>
      </c>
      <c r="N21" s="121">
        <f t="shared" si="3"/>
        <v>0</v>
      </c>
      <c r="O21" s="121">
        <f t="shared" si="4"/>
        <v>0</v>
      </c>
      <c r="P21" s="121">
        <f t="shared" si="5"/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v>0</v>
      </c>
      <c r="AE21" s="110"/>
      <c r="AF21" s="110"/>
    </row>
    <row r="22" spans="1:32" ht="22.8" x14ac:dyDescent="0.3">
      <c r="A22" s="116">
        <v>5</v>
      </c>
      <c r="B22" s="32" t="s">
        <v>864</v>
      </c>
      <c r="C22" s="121">
        <v>813.3</v>
      </c>
      <c r="D22" s="121">
        <f t="shared" si="2"/>
        <v>34803918</v>
      </c>
      <c r="E22" s="121">
        <f t="shared" si="6"/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f t="shared" si="3"/>
        <v>813.3</v>
      </c>
      <c r="O22" s="121">
        <f t="shared" si="4"/>
        <v>874.8</v>
      </c>
      <c r="P22" s="121">
        <f t="shared" si="5"/>
        <v>34803918</v>
      </c>
      <c r="Q22" s="121">
        <v>0</v>
      </c>
      <c r="R22" s="121">
        <v>0</v>
      </c>
      <c r="S22" s="121">
        <v>0</v>
      </c>
      <c r="T22" s="121">
        <v>0</v>
      </c>
      <c r="U22" s="121">
        <v>874.8</v>
      </c>
      <c r="V22" s="121">
        <v>34803918</v>
      </c>
      <c r="W22" s="121">
        <v>0</v>
      </c>
      <c r="X22" s="121">
        <v>0</v>
      </c>
      <c r="Y22" s="121">
        <v>0</v>
      </c>
      <c r="Z22" s="121">
        <v>164.8</v>
      </c>
      <c r="AA22" s="121">
        <v>0</v>
      </c>
      <c r="AB22" s="121">
        <v>0</v>
      </c>
      <c r="AC22" s="121">
        <v>710</v>
      </c>
      <c r="AE22" s="110"/>
      <c r="AF22" s="110"/>
    </row>
    <row r="23" spans="1:32" ht="42" x14ac:dyDescent="0.3">
      <c r="A23" s="116">
        <v>6</v>
      </c>
      <c r="B23" s="32" t="s">
        <v>865</v>
      </c>
      <c r="C23" s="121">
        <v>847</v>
      </c>
      <c r="D23" s="121">
        <f t="shared" si="2"/>
        <v>36880695</v>
      </c>
      <c r="E23" s="121">
        <f t="shared" si="6"/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f t="shared" si="3"/>
        <v>847</v>
      </c>
      <c r="O23" s="121">
        <f t="shared" si="4"/>
        <v>927</v>
      </c>
      <c r="P23" s="121">
        <f t="shared" si="5"/>
        <v>36880695</v>
      </c>
      <c r="Q23" s="121">
        <v>0</v>
      </c>
      <c r="R23" s="121">
        <v>0</v>
      </c>
      <c r="S23" s="121">
        <v>0</v>
      </c>
      <c r="T23" s="121">
        <v>0</v>
      </c>
      <c r="U23" s="121">
        <v>927</v>
      </c>
      <c r="V23" s="121">
        <v>36880695</v>
      </c>
      <c r="W23" s="121">
        <v>0</v>
      </c>
      <c r="X23" s="121">
        <v>0</v>
      </c>
      <c r="Y23" s="121">
        <v>0</v>
      </c>
      <c r="Z23" s="121">
        <v>246</v>
      </c>
      <c r="AA23" s="121">
        <v>0</v>
      </c>
      <c r="AB23" s="121">
        <v>0</v>
      </c>
      <c r="AC23" s="121">
        <v>681</v>
      </c>
      <c r="AE23" s="110"/>
      <c r="AF23" s="110"/>
    </row>
    <row r="24" spans="1:32" ht="42" x14ac:dyDescent="0.3">
      <c r="A24" s="116">
        <v>7</v>
      </c>
      <c r="B24" s="32" t="s">
        <v>866</v>
      </c>
      <c r="C24" s="121">
        <v>1466</v>
      </c>
      <c r="D24" s="121">
        <f t="shared" si="2"/>
        <v>43850147.100000001</v>
      </c>
      <c r="E24" s="121">
        <v>402.7</v>
      </c>
      <c r="F24" s="121">
        <v>212.4</v>
      </c>
      <c r="G24" s="121">
        <v>2768156.1</v>
      </c>
      <c r="H24" s="121">
        <v>0</v>
      </c>
      <c r="I24" s="121">
        <v>0</v>
      </c>
      <c r="J24" s="121">
        <v>0</v>
      </c>
      <c r="K24" s="121">
        <v>0</v>
      </c>
      <c r="L24" s="121">
        <v>190.3</v>
      </c>
      <c r="M24" s="121">
        <v>0</v>
      </c>
      <c r="N24" s="121">
        <f t="shared" si="3"/>
        <v>1063.3</v>
      </c>
      <c r="O24" s="121">
        <f t="shared" si="4"/>
        <v>1032.5999999999999</v>
      </c>
      <c r="P24" s="121">
        <f t="shared" si="5"/>
        <v>41081991</v>
      </c>
      <c r="Q24" s="121">
        <v>0</v>
      </c>
      <c r="R24" s="121">
        <v>0</v>
      </c>
      <c r="S24" s="121">
        <v>0</v>
      </c>
      <c r="T24" s="121">
        <v>0</v>
      </c>
      <c r="U24" s="121">
        <v>552.9</v>
      </c>
      <c r="V24" s="121">
        <v>21997126.5</v>
      </c>
      <c r="W24" s="121">
        <v>479.7</v>
      </c>
      <c r="X24" s="121">
        <v>19084864.5</v>
      </c>
      <c r="Y24" s="121">
        <v>0</v>
      </c>
      <c r="Z24" s="121">
        <v>369.9</v>
      </c>
      <c r="AA24" s="121">
        <v>0</v>
      </c>
      <c r="AB24" s="121">
        <v>0</v>
      </c>
      <c r="AC24" s="121">
        <v>662.7</v>
      </c>
      <c r="AE24" s="110"/>
      <c r="AF24" s="110"/>
    </row>
    <row r="25" spans="1:32" ht="42" x14ac:dyDescent="0.3">
      <c r="A25" s="116">
        <v>8</v>
      </c>
      <c r="B25" s="32" t="s">
        <v>867</v>
      </c>
      <c r="C25" s="121">
        <v>48.5</v>
      </c>
      <c r="D25" s="121">
        <f t="shared" si="2"/>
        <v>0</v>
      </c>
      <c r="E25" s="121">
        <v>48.5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48.5</v>
      </c>
      <c r="M25" s="121">
        <v>0</v>
      </c>
      <c r="N25" s="121">
        <f t="shared" si="3"/>
        <v>0</v>
      </c>
      <c r="O25" s="121">
        <f t="shared" si="4"/>
        <v>0</v>
      </c>
      <c r="P25" s="121">
        <f t="shared" si="5"/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E25" s="110"/>
      <c r="AF25" s="110"/>
    </row>
    <row r="26" spans="1:32" ht="42" x14ac:dyDescent="0.3">
      <c r="A26" s="116">
        <v>9</v>
      </c>
      <c r="B26" s="32" t="s">
        <v>868</v>
      </c>
      <c r="C26" s="121">
        <v>1299</v>
      </c>
      <c r="D26" s="121">
        <f t="shared" si="2"/>
        <v>65525895</v>
      </c>
      <c r="E26" s="121">
        <f t="shared" si="6"/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f t="shared" si="3"/>
        <v>1299</v>
      </c>
      <c r="O26" s="121">
        <f t="shared" si="4"/>
        <v>1647</v>
      </c>
      <c r="P26" s="121">
        <f t="shared" si="5"/>
        <v>65525895</v>
      </c>
      <c r="Q26" s="121">
        <v>0</v>
      </c>
      <c r="R26" s="121">
        <v>0</v>
      </c>
      <c r="S26" s="121">
        <v>0</v>
      </c>
      <c r="T26" s="121">
        <v>0</v>
      </c>
      <c r="U26" s="121">
        <v>1647</v>
      </c>
      <c r="V26" s="121">
        <v>65525895</v>
      </c>
      <c r="W26" s="121">
        <v>0</v>
      </c>
      <c r="X26" s="121">
        <v>0</v>
      </c>
      <c r="Y26" s="121">
        <v>0</v>
      </c>
      <c r="Z26" s="121">
        <v>325.3</v>
      </c>
      <c r="AA26" s="121">
        <v>0</v>
      </c>
      <c r="AB26" s="121">
        <v>0</v>
      </c>
      <c r="AC26" s="121">
        <v>1321.7</v>
      </c>
      <c r="AE26" s="110"/>
      <c r="AF26" s="110"/>
    </row>
    <row r="27" spans="1:32" ht="24.75" customHeight="1" x14ac:dyDescent="0.3">
      <c r="A27" s="123"/>
      <c r="B27" s="32" t="s">
        <v>649</v>
      </c>
      <c r="C27" s="121">
        <f t="shared" ref="C27:AC27" si="7">SUM(C28:C34)</f>
        <v>8773.17</v>
      </c>
      <c r="D27" s="121">
        <f t="shared" si="7"/>
        <v>510134238.84999996</v>
      </c>
      <c r="E27" s="121">
        <v>651.9</v>
      </c>
      <c r="F27" s="121">
        <f t="shared" si="7"/>
        <v>612.9</v>
      </c>
      <c r="G27" s="121">
        <f t="shared" si="7"/>
        <v>18644563.649999999</v>
      </c>
      <c r="H27" s="121">
        <f t="shared" si="7"/>
        <v>0</v>
      </c>
      <c r="I27" s="121">
        <f t="shared" si="7"/>
        <v>0</v>
      </c>
      <c r="J27" s="121">
        <f t="shared" si="7"/>
        <v>0</v>
      </c>
      <c r="K27" s="121">
        <f t="shared" si="7"/>
        <v>0</v>
      </c>
      <c r="L27" s="121">
        <f t="shared" si="7"/>
        <v>39</v>
      </c>
      <c r="M27" s="121">
        <f t="shared" si="7"/>
        <v>0</v>
      </c>
      <c r="N27" s="122">
        <f t="shared" si="7"/>
        <v>8121.2699999999995</v>
      </c>
      <c r="O27" s="122">
        <f t="shared" si="7"/>
        <v>8859.3700000000026</v>
      </c>
      <c r="P27" s="122">
        <f t="shared" si="7"/>
        <v>491489675.20000005</v>
      </c>
      <c r="Q27" s="122">
        <f t="shared" si="7"/>
        <v>2042.9</v>
      </c>
      <c r="R27" s="121">
        <f t="shared" si="7"/>
        <v>103310569.81999999</v>
      </c>
      <c r="S27" s="121">
        <f t="shared" si="7"/>
        <v>0</v>
      </c>
      <c r="T27" s="121">
        <f t="shared" si="7"/>
        <v>0</v>
      </c>
      <c r="U27" s="121">
        <f t="shared" si="7"/>
        <v>1694.77</v>
      </c>
      <c r="V27" s="122">
        <f t="shared" si="7"/>
        <v>83417600.879999995</v>
      </c>
      <c r="W27" s="122">
        <f t="shared" si="7"/>
        <v>5121.7</v>
      </c>
      <c r="X27" s="122">
        <f t="shared" si="7"/>
        <v>304761504.5</v>
      </c>
      <c r="Y27" s="122">
        <f t="shared" si="7"/>
        <v>0</v>
      </c>
      <c r="Z27" s="121">
        <f t="shared" si="7"/>
        <v>3531.9700000000003</v>
      </c>
      <c r="AA27" s="121">
        <f t="shared" si="7"/>
        <v>0</v>
      </c>
      <c r="AB27" s="122">
        <f t="shared" si="7"/>
        <v>0</v>
      </c>
      <c r="AC27" s="122">
        <f t="shared" si="7"/>
        <v>5327.4</v>
      </c>
      <c r="AE27" s="110"/>
      <c r="AF27" s="110"/>
    </row>
    <row r="28" spans="1:32" ht="63" x14ac:dyDescent="0.3">
      <c r="A28" s="116">
        <v>1</v>
      </c>
      <c r="B28" s="32" t="s">
        <v>862</v>
      </c>
      <c r="C28" s="121">
        <v>2380.27</v>
      </c>
      <c r="D28" s="121">
        <f t="shared" ref="D28:D34" si="8">G28+H28+I28+K28+M28+P28</f>
        <v>103802752.97</v>
      </c>
      <c r="E28" s="121">
        <f t="shared" ref="E28:E34" si="9">F28+J28+M28</f>
        <v>231.6</v>
      </c>
      <c r="F28" s="121">
        <v>231.6</v>
      </c>
      <c r="G28" s="121">
        <v>9214206.0199999996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f t="shared" ref="N28:N34" si="10">C28-E28</f>
        <v>2148.67</v>
      </c>
      <c r="O28" s="121">
        <f t="shared" ref="O28:O34" si="11">Q28+S28+U28+W28</f>
        <v>2389.27</v>
      </c>
      <c r="P28" s="121">
        <f t="shared" ref="P28:P34" si="12">R28+T28+V28+X28+Y28</f>
        <v>94588546.950000003</v>
      </c>
      <c r="Q28" s="121">
        <v>0</v>
      </c>
      <c r="R28" s="121">
        <v>0</v>
      </c>
      <c r="S28" s="121">
        <v>0</v>
      </c>
      <c r="T28" s="121">
        <v>0</v>
      </c>
      <c r="U28" s="121">
        <v>951.07</v>
      </c>
      <c r="V28" s="121">
        <v>37838319.950000003</v>
      </c>
      <c r="W28" s="121">
        <v>1438.2</v>
      </c>
      <c r="X28" s="121">
        <v>56750227</v>
      </c>
      <c r="Y28" s="121">
        <v>0</v>
      </c>
      <c r="Z28" s="121">
        <v>1702.27</v>
      </c>
      <c r="AA28" s="121">
        <v>0</v>
      </c>
      <c r="AB28" s="121">
        <v>0</v>
      </c>
      <c r="AC28" s="121">
        <v>687</v>
      </c>
      <c r="AE28" s="110"/>
      <c r="AF28" s="110"/>
    </row>
    <row r="29" spans="1:32" ht="22.8" x14ac:dyDescent="0.3">
      <c r="A29" s="116">
        <v>2</v>
      </c>
      <c r="B29" s="32" t="s">
        <v>863</v>
      </c>
      <c r="C29" s="121">
        <v>330.5</v>
      </c>
      <c r="D29" s="121">
        <f>G29+H29+I29+K29+M29+P29</f>
        <v>32129004.199999999</v>
      </c>
      <c r="E29" s="121">
        <f t="shared" si="9"/>
        <v>47.9</v>
      </c>
      <c r="F29" s="121">
        <v>47.9</v>
      </c>
      <c r="G29" s="121">
        <v>1659377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f t="shared" si="10"/>
        <v>282.60000000000002</v>
      </c>
      <c r="O29" s="121">
        <f t="shared" si="11"/>
        <v>368</v>
      </c>
      <c r="P29" s="121">
        <f>R29+T29+V29+X29+Y29</f>
        <v>30469627.199999999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368</v>
      </c>
      <c r="X29" s="124">
        <v>30469627.199999999</v>
      </c>
      <c r="Y29" s="121">
        <v>0</v>
      </c>
      <c r="Z29" s="121">
        <v>0</v>
      </c>
      <c r="AA29" s="121">
        <v>0</v>
      </c>
      <c r="AB29" s="121">
        <v>0</v>
      </c>
      <c r="AC29" s="121">
        <v>368</v>
      </c>
      <c r="AE29" s="110"/>
      <c r="AF29" s="110"/>
    </row>
    <row r="30" spans="1:32" ht="42" x14ac:dyDescent="0.3">
      <c r="A30" s="125">
        <v>3</v>
      </c>
      <c r="B30" s="32" t="s">
        <v>866</v>
      </c>
      <c r="C30" s="126">
        <v>2677.6</v>
      </c>
      <c r="D30" s="126">
        <f t="shared" ref="D30" si="13">G30+H30+I30+K30+M30+P30</f>
        <v>222515210.12</v>
      </c>
      <c r="E30" s="126">
        <f t="shared" ref="E30" si="14">F30+J30+L30</f>
        <v>94.4</v>
      </c>
      <c r="F30" s="126">
        <v>55.4</v>
      </c>
      <c r="G30" s="126">
        <v>1318023.1000000001</v>
      </c>
      <c r="H30" s="127">
        <v>0</v>
      </c>
      <c r="I30" s="127">
        <v>0</v>
      </c>
      <c r="J30" s="126">
        <v>0</v>
      </c>
      <c r="K30" s="127">
        <v>0</v>
      </c>
      <c r="L30" s="126">
        <v>39</v>
      </c>
      <c r="M30" s="126">
        <v>0</v>
      </c>
      <c r="N30" s="126">
        <f t="shared" si="10"/>
        <v>2583.1999999999998</v>
      </c>
      <c r="O30" s="126">
        <f t="shared" si="11"/>
        <v>2881.6000000000004</v>
      </c>
      <c r="P30" s="126">
        <f t="shared" ref="P30" si="15">R30+T30+V30+X30+Y30</f>
        <v>221197187.02000001</v>
      </c>
      <c r="Q30" s="126">
        <v>0</v>
      </c>
      <c r="R30" s="126">
        <v>0</v>
      </c>
      <c r="S30" s="126">
        <v>0</v>
      </c>
      <c r="T30" s="126">
        <v>0</v>
      </c>
      <c r="U30" s="126">
        <v>575.70000000000005</v>
      </c>
      <c r="V30" s="126">
        <v>38895400.93</v>
      </c>
      <c r="W30" s="126">
        <v>2305.9</v>
      </c>
      <c r="X30" s="126">
        <v>182301786.09</v>
      </c>
      <c r="Y30" s="126">
        <v>0</v>
      </c>
      <c r="Z30" s="127">
        <v>1011.5</v>
      </c>
      <c r="AA30" s="127">
        <v>0</v>
      </c>
      <c r="AB30" s="127">
        <v>0</v>
      </c>
      <c r="AC30" s="127">
        <v>1870.1</v>
      </c>
      <c r="AE30" s="110"/>
      <c r="AF30" s="110"/>
    </row>
    <row r="31" spans="1:32" ht="42" x14ac:dyDescent="0.3">
      <c r="A31" s="116">
        <v>4</v>
      </c>
      <c r="B31" s="32" t="s">
        <v>869</v>
      </c>
      <c r="C31" s="121">
        <v>3145.4</v>
      </c>
      <c r="D31" s="121">
        <f t="shared" si="8"/>
        <v>142711461.56</v>
      </c>
      <c r="E31" s="121">
        <f t="shared" si="9"/>
        <v>218.6</v>
      </c>
      <c r="F31" s="121">
        <v>218.6</v>
      </c>
      <c r="G31" s="121">
        <v>5772957.5300000003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f t="shared" si="10"/>
        <v>2926.8</v>
      </c>
      <c r="O31" s="121">
        <f t="shared" si="11"/>
        <v>3004.3</v>
      </c>
      <c r="P31" s="121">
        <f t="shared" si="12"/>
        <v>136938504.03</v>
      </c>
      <c r="Q31" s="121">
        <v>2042.9</v>
      </c>
      <c r="R31" s="121">
        <v>103310569.81999999</v>
      </c>
      <c r="S31" s="121">
        <v>0</v>
      </c>
      <c r="T31" s="121">
        <v>0</v>
      </c>
      <c r="U31" s="121">
        <v>168</v>
      </c>
      <c r="V31" s="121">
        <v>6683880</v>
      </c>
      <c r="W31" s="121">
        <v>793.4</v>
      </c>
      <c r="X31" s="121">
        <v>26944054.210000001</v>
      </c>
      <c r="Y31" s="121">
        <v>0</v>
      </c>
      <c r="Z31" s="121">
        <v>818.2</v>
      </c>
      <c r="AA31" s="121">
        <v>0</v>
      </c>
      <c r="AB31" s="121">
        <v>0</v>
      </c>
      <c r="AC31" s="121">
        <v>2186.1</v>
      </c>
      <c r="AE31" s="110"/>
      <c r="AF31" s="110"/>
    </row>
    <row r="32" spans="1:32" ht="42" x14ac:dyDescent="0.3">
      <c r="A32" s="116">
        <v>5</v>
      </c>
      <c r="B32" s="32" t="s">
        <v>870</v>
      </c>
      <c r="C32" s="121">
        <v>59.4</v>
      </c>
      <c r="D32" s="121">
        <f t="shared" si="8"/>
        <v>680000</v>
      </c>
      <c r="E32" s="121">
        <f t="shared" si="9"/>
        <v>59.4</v>
      </c>
      <c r="F32" s="121">
        <v>59.4</v>
      </c>
      <c r="G32" s="121">
        <v>680000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f t="shared" si="10"/>
        <v>0</v>
      </c>
      <c r="O32" s="121">
        <f t="shared" si="11"/>
        <v>0</v>
      </c>
      <c r="P32" s="121">
        <f t="shared" si="12"/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E32" s="110"/>
      <c r="AF32" s="110"/>
    </row>
    <row r="33" spans="1:32" ht="42" x14ac:dyDescent="0.3">
      <c r="A33" s="116">
        <v>6</v>
      </c>
      <c r="B33" s="32" t="s">
        <v>871</v>
      </c>
      <c r="C33" s="121">
        <v>32.700000000000003</v>
      </c>
      <c r="D33" s="121">
        <f t="shared" si="8"/>
        <v>1450020</v>
      </c>
      <c r="E33" s="121">
        <f t="shared" si="9"/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f t="shared" si="10"/>
        <v>32.700000000000003</v>
      </c>
      <c r="O33" s="121">
        <f t="shared" si="11"/>
        <v>44</v>
      </c>
      <c r="P33" s="121">
        <f t="shared" si="12"/>
        <v>1450020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44</v>
      </c>
      <c r="X33" s="121">
        <v>1450020</v>
      </c>
      <c r="Y33" s="121">
        <v>0</v>
      </c>
      <c r="Z33" s="121">
        <v>0</v>
      </c>
      <c r="AA33" s="121">
        <v>0</v>
      </c>
      <c r="AB33" s="121">
        <v>0</v>
      </c>
      <c r="AC33" s="121">
        <v>44</v>
      </c>
      <c r="AE33" s="110"/>
      <c r="AF33" s="110"/>
    </row>
    <row r="34" spans="1:32" ht="42" x14ac:dyDescent="0.3">
      <c r="A34" s="116">
        <v>7</v>
      </c>
      <c r="B34" s="32" t="s">
        <v>872</v>
      </c>
      <c r="C34" s="121">
        <v>147.30000000000001</v>
      </c>
      <c r="D34" s="121">
        <f t="shared" si="8"/>
        <v>6845790</v>
      </c>
      <c r="E34" s="121">
        <f t="shared" si="9"/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f t="shared" si="10"/>
        <v>147.30000000000001</v>
      </c>
      <c r="O34" s="121">
        <f t="shared" si="11"/>
        <v>172.2</v>
      </c>
      <c r="P34" s="121">
        <f t="shared" si="12"/>
        <v>6845790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172.2</v>
      </c>
      <c r="X34" s="121">
        <v>6845790</v>
      </c>
      <c r="Y34" s="121">
        <v>0</v>
      </c>
      <c r="Z34" s="121">
        <v>0</v>
      </c>
      <c r="AA34" s="121">
        <v>0</v>
      </c>
      <c r="AB34" s="121">
        <v>0</v>
      </c>
      <c r="AC34" s="121">
        <v>172.2</v>
      </c>
      <c r="AE34" s="110"/>
      <c r="AF34" s="110"/>
    </row>
    <row r="35" spans="1:32" ht="24.75" customHeight="1" x14ac:dyDescent="0.3">
      <c r="A35" s="123"/>
      <c r="B35" s="32" t="s">
        <v>650</v>
      </c>
      <c r="C35" s="121">
        <f t="shared" ref="C35:AC35" si="16">SUM(C36:C44)</f>
        <v>18040.11</v>
      </c>
      <c r="D35" s="121">
        <f t="shared" si="16"/>
        <v>971913506.41000009</v>
      </c>
      <c r="E35" s="121">
        <v>484.8</v>
      </c>
      <c r="F35" s="121">
        <f t="shared" si="16"/>
        <v>349.20000000000005</v>
      </c>
      <c r="G35" s="121">
        <f t="shared" si="16"/>
        <v>10072529.15</v>
      </c>
      <c r="H35" s="121">
        <f t="shared" si="16"/>
        <v>0</v>
      </c>
      <c r="I35" s="121">
        <f t="shared" si="16"/>
        <v>0</v>
      </c>
      <c r="J35" s="121">
        <f t="shared" si="16"/>
        <v>0</v>
      </c>
      <c r="K35" s="121">
        <f t="shared" si="16"/>
        <v>0</v>
      </c>
      <c r="L35" s="121">
        <f t="shared" si="16"/>
        <v>135.6</v>
      </c>
      <c r="M35" s="121">
        <f t="shared" si="16"/>
        <v>0</v>
      </c>
      <c r="N35" s="122">
        <f t="shared" si="16"/>
        <v>17555.309999999998</v>
      </c>
      <c r="O35" s="122">
        <f t="shared" si="16"/>
        <v>19687.11</v>
      </c>
      <c r="P35" s="122">
        <f t="shared" si="16"/>
        <v>961840977.25999999</v>
      </c>
      <c r="Q35" s="122">
        <f t="shared" si="16"/>
        <v>7348.1</v>
      </c>
      <c r="R35" s="121">
        <f t="shared" si="16"/>
        <v>388727941.54999995</v>
      </c>
      <c r="S35" s="121">
        <f t="shared" si="16"/>
        <v>0</v>
      </c>
      <c r="T35" s="121">
        <f t="shared" si="16"/>
        <v>0</v>
      </c>
      <c r="U35" s="121">
        <f t="shared" si="16"/>
        <v>116.4</v>
      </c>
      <c r="V35" s="122">
        <f t="shared" si="16"/>
        <v>4630974</v>
      </c>
      <c r="W35" s="122">
        <f t="shared" si="16"/>
        <v>12222.609999999999</v>
      </c>
      <c r="X35" s="122">
        <f t="shared" si="16"/>
        <v>568482061.71000004</v>
      </c>
      <c r="Y35" s="122">
        <f t="shared" si="16"/>
        <v>0</v>
      </c>
      <c r="Z35" s="121">
        <f t="shared" si="16"/>
        <v>9232.3000000000011</v>
      </c>
      <c r="AA35" s="121">
        <f t="shared" si="16"/>
        <v>72</v>
      </c>
      <c r="AB35" s="122">
        <f t="shared" si="16"/>
        <v>0</v>
      </c>
      <c r="AC35" s="122">
        <f t="shared" si="16"/>
        <v>10382.81</v>
      </c>
      <c r="AE35" s="110"/>
      <c r="AF35" s="110"/>
    </row>
    <row r="36" spans="1:32" ht="63" x14ac:dyDescent="0.3">
      <c r="A36" s="116">
        <v>1</v>
      </c>
      <c r="B36" s="32" t="s">
        <v>861</v>
      </c>
      <c r="C36" s="121">
        <v>1083.3</v>
      </c>
      <c r="D36" s="121">
        <f t="shared" ref="D36:D44" si="17">G36+H36+I36+K36+M36+P36</f>
        <v>49191058.539999999</v>
      </c>
      <c r="E36" s="121">
        <f t="shared" ref="E36:E43" si="18">F36+J36+M36</f>
        <v>32.1</v>
      </c>
      <c r="F36" s="121">
        <v>32.1</v>
      </c>
      <c r="G36" s="121">
        <v>399779.15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f t="shared" ref="N36:N43" si="19">C36-E36</f>
        <v>1051.2</v>
      </c>
      <c r="O36" s="121">
        <f t="shared" ref="O36:O44" si="20">Q36+S36+U36+W36</f>
        <v>1258.2</v>
      </c>
      <c r="P36" s="121">
        <f t="shared" ref="P36:P44" si="21">R36+T36+V36+X36+Y36</f>
        <v>48791279.390000001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1258.2</v>
      </c>
      <c r="X36" s="121">
        <v>48791279.390000001</v>
      </c>
      <c r="Y36" s="121">
        <v>0</v>
      </c>
      <c r="Z36" s="121">
        <v>852.2</v>
      </c>
      <c r="AA36" s="121">
        <v>0</v>
      </c>
      <c r="AB36" s="121">
        <v>0</v>
      </c>
      <c r="AC36" s="121">
        <v>406</v>
      </c>
      <c r="AE36" s="110"/>
      <c r="AF36" s="110"/>
    </row>
    <row r="37" spans="1:32" ht="63" x14ac:dyDescent="0.3">
      <c r="A37" s="116">
        <v>2</v>
      </c>
      <c r="B37" s="32" t="s">
        <v>862</v>
      </c>
      <c r="C37" s="121">
        <v>2667.69</v>
      </c>
      <c r="D37" s="121">
        <f t="shared" si="17"/>
        <v>158326794.59999999</v>
      </c>
      <c r="E37" s="121">
        <f t="shared" si="18"/>
        <v>18.8</v>
      </c>
      <c r="F37" s="121">
        <v>18.8</v>
      </c>
      <c r="G37" s="121">
        <v>747958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f t="shared" si="19"/>
        <v>2648.89</v>
      </c>
      <c r="O37" s="121">
        <f t="shared" si="20"/>
        <v>3073.6</v>
      </c>
      <c r="P37" s="121">
        <f t="shared" si="21"/>
        <v>157578836.59999999</v>
      </c>
      <c r="Q37" s="121">
        <v>2957.2</v>
      </c>
      <c r="R37" s="121">
        <v>152947862.59999999</v>
      </c>
      <c r="S37" s="121">
        <v>0</v>
      </c>
      <c r="T37" s="121">
        <v>0</v>
      </c>
      <c r="U37" s="121">
        <v>116.4</v>
      </c>
      <c r="V37" s="121">
        <v>4630974</v>
      </c>
      <c r="W37" s="121">
        <v>0</v>
      </c>
      <c r="X37" s="121">
        <v>0</v>
      </c>
      <c r="Y37" s="121">
        <v>0</v>
      </c>
      <c r="Z37" s="121">
        <v>2208.6</v>
      </c>
      <c r="AA37" s="121">
        <v>0</v>
      </c>
      <c r="AB37" s="121">
        <v>0</v>
      </c>
      <c r="AC37" s="121">
        <v>865</v>
      </c>
      <c r="AE37" s="110"/>
      <c r="AF37" s="110"/>
    </row>
    <row r="38" spans="1:32" ht="22.8" x14ac:dyDescent="0.3">
      <c r="A38" s="116">
        <v>3</v>
      </c>
      <c r="B38" s="32" t="s">
        <v>863</v>
      </c>
      <c r="C38" s="121">
        <v>1829.34</v>
      </c>
      <c r="D38" s="121">
        <f t="shared" si="17"/>
        <v>171552570.06</v>
      </c>
      <c r="E38" s="121">
        <f t="shared" si="18"/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f t="shared" si="19"/>
        <v>1829.34</v>
      </c>
      <c r="O38" s="121">
        <f t="shared" si="20"/>
        <v>1967.87</v>
      </c>
      <c r="P38" s="121">
        <f t="shared" si="21"/>
        <v>171552570.06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v>1967.87</v>
      </c>
      <c r="X38" s="124">
        <v>171552570.06</v>
      </c>
      <c r="Y38" s="121">
        <v>0</v>
      </c>
      <c r="Z38" s="121">
        <v>481.6</v>
      </c>
      <c r="AA38" s="121">
        <v>0</v>
      </c>
      <c r="AB38" s="121">
        <v>0</v>
      </c>
      <c r="AC38" s="121">
        <v>1486.27</v>
      </c>
      <c r="AE38" s="110"/>
      <c r="AF38" s="110"/>
    </row>
    <row r="39" spans="1:32" ht="22.8" x14ac:dyDescent="0.3">
      <c r="A39" s="116">
        <v>4</v>
      </c>
      <c r="B39" s="32" t="s">
        <v>864</v>
      </c>
      <c r="C39" s="121">
        <v>4505.28</v>
      </c>
      <c r="D39" s="121">
        <f t="shared" si="17"/>
        <v>197095786.43000001</v>
      </c>
      <c r="E39" s="121">
        <v>86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86</v>
      </c>
      <c r="M39" s="121">
        <v>0</v>
      </c>
      <c r="N39" s="121">
        <f t="shared" si="19"/>
        <v>4419.28</v>
      </c>
      <c r="O39" s="121">
        <f t="shared" si="20"/>
        <v>4963.54</v>
      </c>
      <c r="P39" s="121">
        <f t="shared" si="21"/>
        <v>197095786.43000001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4963.54</v>
      </c>
      <c r="X39" s="121">
        <v>197095786.43000001</v>
      </c>
      <c r="Y39" s="121">
        <v>0</v>
      </c>
      <c r="Z39" s="121">
        <v>1611.6</v>
      </c>
      <c r="AA39" s="121">
        <v>0</v>
      </c>
      <c r="AB39" s="121">
        <v>0</v>
      </c>
      <c r="AC39" s="121">
        <v>3351.94</v>
      </c>
      <c r="AE39" s="110"/>
      <c r="AF39" s="110"/>
    </row>
    <row r="40" spans="1:32" ht="42" x14ac:dyDescent="0.3">
      <c r="A40" s="116">
        <v>5</v>
      </c>
      <c r="B40" s="32" t="s">
        <v>873</v>
      </c>
      <c r="C40" s="121">
        <v>2311.8000000000002</v>
      </c>
      <c r="D40" s="121">
        <f t="shared" si="17"/>
        <v>92617653.5</v>
      </c>
      <c r="E40" s="121">
        <f t="shared" si="18"/>
        <v>90.7</v>
      </c>
      <c r="F40" s="121">
        <v>90.7</v>
      </c>
      <c r="G40" s="121">
        <v>869465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f t="shared" si="19"/>
        <v>2221.1000000000004</v>
      </c>
      <c r="O40" s="121">
        <f t="shared" si="20"/>
        <v>2306.1</v>
      </c>
      <c r="P40" s="121">
        <f t="shared" si="21"/>
        <v>91748188.5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2306.1</v>
      </c>
      <c r="X40" s="121">
        <v>91748188.5</v>
      </c>
      <c r="Y40" s="121">
        <v>0</v>
      </c>
      <c r="Z40" s="121">
        <v>1352.1</v>
      </c>
      <c r="AA40" s="121">
        <v>0</v>
      </c>
      <c r="AB40" s="121">
        <v>0</v>
      </c>
      <c r="AC40" s="121">
        <v>954</v>
      </c>
      <c r="AE40" s="110"/>
      <c r="AF40" s="110"/>
    </row>
    <row r="41" spans="1:32" ht="42" x14ac:dyDescent="0.3">
      <c r="A41" s="116">
        <v>6</v>
      </c>
      <c r="B41" s="32" t="s">
        <v>869</v>
      </c>
      <c r="C41" s="121">
        <v>1736.5</v>
      </c>
      <c r="D41" s="121">
        <f t="shared" si="17"/>
        <v>66718118.329999998</v>
      </c>
      <c r="E41" s="121">
        <f t="shared" si="18"/>
        <v>186.6</v>
      </c>
      <c r="F41" s="121">
        <v>186.6</v>
      </c>
      <c r="G41" s="121">
        <v>7423881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f t="shared" si="19"/>
        <v>1549.9</v>
      </c>
      <c r="O41" s="121">
        <f t="shared" si="20"/>
        <v>1726.9</v>
      </c>
      <c r="P41" s="121">
        <f t="shared" si="21"/>
        <v>59294237.329999998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1726.9</v>
      </c>
      <c r="X41" s="121">
        <v>59294237.329999998</v>
      </c>
      <c r="Y41" s="121">
        <v>0</v>
      </c>
      <c r="Z41" s="121">
        <v>436.3</v>
      </c>
      <c r="AA41" s="121">
        <v>0</v>
      </c>
      <c r="AB41" s="121">
        <v>0</v>
      </c>
      <c r="AC41" s="121">
        <v>1290.5999999999999</v>
      </c>
      <c r="AE41" s="110"/>
      <c r="AF41" s="110"/>
    </row>
    <row r="42" spans="1:32" ht="42" x14ac:dyDescent="0.3">
      <c r="A42" s="116">
        <v>7</v>
      </c>
      <c r="B42" s="32" t="s">
        <v>867</v>
      </c>
      <c r="C42" s="121">
        <v>21.6</v>
      </c>
      <c r="D42" s="121">
        <f t="shared" si="17"/>
        <v>0</v>
      </c>
      <c r="E42" s="121">
        <v>21.6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21.6</v>
      </c>
      <c r="M42" s="121">
        <v>0</v>
      </c>
      <c r="N42" s="121">
        <f t="shared" si="19"/>
        <v>0</v>
      </c>
      <c r="O42" s="121">
        <f t="shared" si="20"/>
        <v>0</v>
      </c>
      <c r="P42" s="121">
        <f t="shared" si="21"/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v>0</v>
      </c>
      <c r="AE42" s="110"/>
      <c r="AF42" s="110"/>
    </row>
    <row r="43" spans="1:32" ht="42" x14ac:dyDescent="0.3">
      <c r="A43" s="116">
        <v>8</v>
      </c>
      <c r="B43" s="32" t="s">
        <v>870</v>
      </c>
      <c r="C43" s="121">
        <v>1606.4</v>
      </c>
      <c r="D43" s="121">
        <f t="shared" si="17"/>
        <v>101529633</v>
      </c>
      <c r="E43" s="121">
        <f t="shared" si="18"/>
        <v>21</v>
      </c>
      <c r="F43" s="121">
        <v>21</v>
      </c>
      <c r="G43" s="121">
        <v>631446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f t="shared" si="19"/>
        <v>1585.4</v>
      </c>
      <c r="O43" s="121">
        <f t="shared" si="20"/>
        <v>1783</v>
      </c>
      <c r="P43" s="121">
        <f t="shared" si="21"/>
        <v>100898187</v>
      </c>
      <c r="Q43" s="121">
        <v>1783</v>
      </c>
      <c r="R43" s="121">
        <v>100898187</v>
      </c>
      <c r="S43" s="121">
        <v>0</v>
      </c>
      <c r="T43" s="121">
        <v>0</v>
      </c>
      <c r="U43" s="121">
        <v>0</v>
      </c>
      <c r="V43" s="121">
        <v>0</v>
      </c>
      <c r="W43" s="121">
        <v>0</v>
      </c>
      <c r="X43" s="121">
        <v>0</v>
      </c>
      <c r="Y43" s="121">
        <v>0</v>
      </c>
      <c r="Z43" s="121">
        <v>1591.8</v>
      </c>
      <c r="AA43" s="121">
        <v>0</v>
      </c>
      <c r="AB43" s="121">
        <v>0</v>
      </c>
      <c r="AC43" s="121">
        <v>191.2</v>
      </c>
      <c r="AE43" s="110"/>
      <c r="AF43" s="110"/>
    </row>
    <row r="44" spans="1:32" ht="42" x14ac:dyDescent="0.3">
      <c r="A44" s="116">
        <v>9</v>
      </c>
      <c r="B44" s="32" t="s">
        <v>874</v>
      </c>
      <c r="C44" s="121">
        <v>2278.1999999999998</v>
      </c>
      <c r="D44" s="121">
        <f t="shared" si="17"/>
        <v>134881891.94999999</v>
      </c>
      <c r="E44" s="121">
        <v>28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28</v>
      </c>
      <c r="M44" s="121">
        <v>0</v>
      </c>
      <c r="N44" s="121">
        <v>2250.1999999999998</v>
      </c>
      <c r="O44" s="121">
        <f t="shared" si="20"/>
        <v>2607.9</v>
      </c>
      <c r="P44" s="121">
        <f t="shared" si="21"/>
        <v>134881891.94999999</v>
      </c>
      <c r="Q44" s="121">
        <v>2607.9</v>
      </c>
      <c r="R44" s="121">
        <v>134881891.94999999</v>
      </c>
      <c r="S44" s="121">
        <v>0</v>
      </c>
      <c r="T44" s="121">
        <v>0</v>
      </c>
      <c r="U44" s="121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698.1</v>
      </c>
      <c r="AA44" s="121">
        <v>72</v>
      </c>
      <c r="AB44" s="121">
        <v>0</v>
      </c>
      <c r="AC44" s="121">
        <v>1837.8</v>
      </c>
      <c r="AE44" s="110"/>
      <c r="AF44" s="110"/>
    </row>
    <row r="45" spans="1:32" ht="24.75" customHeight="1" x14ac:dyDescent="0.3">
      <c r="A45" s="123"/>
      <c r="B45" s="32" t="s">
        <v>651</v>
      </c>
      <c r="C45" s="121">
        <f t="shared" ref="C45:AC45" si="22">SUM(C46:C54)</f>
        <v>10488.5</v>
      </c>
      <c r="D45" s="121">
        <f t="shared" si="22"/>
        <v>498806438.30000001</v>
      </c>
      <c r="E45" s="121">
        <f t="shared" si="22"/>
        <v>514.19999999999993</v>
      </c>
      <c r="F45" s="121">
        <f t="shared" si="22"/>
        <v>514.19999999999993</v>
      </c>
      <c r="G45" s="121">
        <f t="shared" si="22"/>
        <v>20457447</v>
      </c>
      <c r="H45" s="121">
        <f t="shared" si="22"/>
        <v>0</v>
      </c>
      <c r="I45" s="121">
        <f t="shared" si="22"/>
        <v>0</v>
      </c>
      <c r="J45" s="121">
        <f t="shared" si="22"/>
        <v>0</v>
      </c>
      <c r="K45" s="121">
        <f t="shared" si="22"/>
        <v>0</v>
      </c>
      <c r="L45" s="121">
        <f t="shared" si="22"/>
        <v>0</v>
      </c>
      <c r="M45" s="121">
        <f t="shared" si="22"/>
        <v>0</v>
      </c>
      <c r="N45" s="122">
        <f t="shared" si="22"/>
        <v>9974.3000000000011</v>
      </c>
      <c r="O45" s="122">
        <f t="shared" si="22"/>
        <v>10947.7</v>
      </c>
      <c r="P45" s="122">
        <f t="shared" si="22"/>
        <v>478348991.30000001</v>
      </c>
      <c r="Q45" s="122">
        <f t="shared" si="22"/>
        <v>2546.6999999999998</v>
      </c>
      <c r="R45" s="121">
        <f t="shared" si="22"/>
        <v>144115206.30000001</v>
      </c>
      <c r="S45" s="121">
        <f t="shared" si="22"/>
        <v>0</v>
      </c>
      <c r="T45" s="121">
        <f t="shared" si="22"/>
        <v>0</v>
      </c>
      <c r="U45" s="121">
        <f t="shared" si="22"/>
        <v>740.3</v>
      </c>
      <c r="V45" s="122">
        <f t="shared" si="22"/>
        <v>29452835.5</v>
      </c>
      <c r="W45" s="122">
        <f t="shared" si="22"/>
        <v>7660.7</v>
      </c>
      <c r="X45" s="122">
        <f t="shared" si="22"/>
        <v>304780949.5</v>
      </c>
      <c r="Y45" s="122">
        <f t="shared" si="22"/>
        <v>0</v>
      </c>
      <c r="Z45" s="121">
        <f t="shared" si="22"/>
        <v>3614.2000000000007</v>
      </c>
      <c r="AA45" s="121">
        <f t="shared" si="22"/>
        <v>0</v>
      </c>
      <c r="AB45" s="122">
        <f t="shared" si="22"/>
        <v>0</v>
      </c>
      <c r="AC45" s="122">
        <f t="shared" si="22"/>
        <v>7333.4999999999991</v>
      </c>
      <c r="AE45" s="110"/>
      <c r="AF45" s="110"/>
    </row>
    <row r="46" spans="1:32" ht="63" x14ac:dyDescent="0.3">
      <c r="A46" s="116">
        <v>1</v>
      </c>
      <c r="B46" s="32" t="s">
        <v>875</v>
      </c>
      <c r="C46" s="121">
        <v>1102.5999999999999</v>
      </c>
      <c r="D46" s="121">
        <f t="shared" ref="D46:D54" si="23">G46+H46+I46+K46+M46+P46</f>
        <v>44483608.5</v>
      </c>
      <c r="E46" s="121">
        <f t="shared" ref="E46:E54" si="24">F46+J46+M46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f t="shared" ref="N46:N54" si="25">C46-E46</f>
        <v>1102.5999999999999</v>
      </c>
      <c r="O46" s="121">
        <f t="shared" ref="O46:O54" si="26">Q46+S46+U46+W46</f>
        <v>1118.0999999999999</v>
      </c>
      <c r="P46" s="121">
        <f t="shared" ref="P46:P54" si="27">R46+T46+V46+X46+Y46</f>
        <v>44483608.5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v>1118.0999999999999</v>
      </c>
      <c r="X46" s="121">
        <v>44483608.5</v>
      </c>
      <c r="Y46" s="121">
        <v>0</v>
      </c>
      <c r="Z46" s="121">
        <v>424.7</v>
      </c>
      <c r="AA46" s="121">
        <v>0</v>
      </c>
      <c r="AB46" s="121">
        <v>0</v>
      </c>
      <c r="AC46" s="121">
        <v>693.4</v>
      </c>
      <c r="AE46" s="110"/>
      <c r="AF46" s="110"/>
    </row>
    <row r="47" spans="1:32" ht="42" x14ac:dyDescent="0.3">
      <c r="A47" s="116">
        <v>2</v>
      </c>
      <c r="B47" s="32" t="s">
        <v>876</v>
      </c>
      <c r="C47" s="121">
        <v>246.8</v>
      </c>
      <c r="D47" s="121">
        <f t="shared" si="23"/>
        <v>12412920</v>
      </c>
      <c r="E47" s="121">
        <f t="shared" si="24"/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f t="shared" si="25"/>
        <v>246.8</v>
      </c>
      <c r="O47" s="121">
        <f t="shared" si="26"/>
        <v>312</v>
      </c>
      <c r="P47" s="121">
        <f t="shared" si="27"/>
        <v>12412920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v>312</v>
      </c>
      <c r="X47" s="121">
        <v>12412920</v>
      </c>
      <c r="Y47" s="121">
        <v>0</v>
      </c>
      <c r="Z47" s="121">
        <v>284</v>
      </c>
      <c r="AA47" s="121">
        <v>0</v>
      </c>
      <c r="AB47" s="121">
        <v>0</v>
      </c>
      <c r="AC47" s="121">
        <v>28</v>
      </c>
      <c r="AE47" s="110"/>
      <c r="AF47" s="110"/>
    </row>
    <row r="48" spans="1:32" ht="42" x14ac:dyDescent="0.3">
      <c r="A48" s="116">
        <v>3</v>
      </c>
      <c r="B48" s="32" t="s">
        <v>877</v>
      </c>
      <c r="C48" s="121">
        <v>1647.6</v>
      </c>
      <c r="D48" s="121">
        <f t="shared" si="23"/>
        <v>73661927.5</v>
      </c>
      <c r="E48" s="121">
        <f t="shared" si="24"/>
        <v>176.2</v>
      </c>
      <c r="F48" s="121">
        <v>176.2</v>
      </c>
      <c r="G48" s="121">
        <v>7010117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121">
        <f t="shared" si="25"/>
        <v>1471.3999999999999</v>
      </c>
      <c r="O48" s="121">
        <f t="shared" si="26"/>
        <v>1675.3</v>
      </c>
      <c r="P48" s="121">
        <f t="shared" si="27"/>
        <v>66651810.5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v>1675.3</v>
      </c>
      <c r="X48" s="121">
        <v>66651810.5</v>
      </c>
      <c r="Y48" s="121">
        <v>0</v>
      </c>
      <c r="Z48" s="121">
        <v>481.6</v>
      </c>
      <c r="AA48" s="121">
        <v>0</v>
      </c>
      <c r="AB48" s="121">
        <v>0</v>
      </c>
      <c r="AC48" s="121">
        <v>1193.7</v>
      </c>
      <c r="AE48" s="110"/>
      <c r="AF48" s="110"/>
    </row>
    <row r="49" spans="1:32" ht="42" x14ac:dyDescent="0.3">
      <c r="A49" s="116">
        <v>4</v>
      </c>
      <c r="B49" s="32" t="s">
        <v>878</v>
      </c>
      <c r="C49" s="121">
        <v>145.69999999999999</v>
      </c>
      <c r="D49" s="121">
        <f t="shared" si="23"/>
        <v>6922590</v>
      </c>
      <c r="E49" s="121">
        <f t="shared" si="24"/>
        <v>46</v>
      </c>
      <c r="F49" s="121">
        <v>46</v>
      </c>
      <c r="G49" s="121">
        <v>1830110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f t="shared" si="25"/>
        <v>99.699999999999989</v>
      </c>
      <c r="O49" s="121">
        <f t="shared" si="26"/>
        <v>128</v>
      </c>
      <c r="P49" s="121">
        <f t="shared" si="27"/>
        <v>5092480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v>128</v>
      </c>
      <c r="X49" s="121">
        <v>5092480</v>
      </c>
      <c r="Y49" s="121">
        <v>0</v>
      </c>
      <c r="Z49" s="121">
        <v>0</v>
      </c>
      <c r="AA49" s="121">
        <v>0</v>
      </c>
      <c r="AB49" s="121">
        <v>0</v>
      </c>
      <c r="AC49" s="121">
        <v>128</v>
      </c>
      <c r="AE49" s="110"/>
      <c r="AF49" s="110"/>
    </row>
    <row r="50" spans="1:32" ht="42" x14ac:dyDescent="0.3">
      <c r="A50" s="116">
        <v>5</v>
      </c>
      <c r="B50" s="32" t="s">
        <v>879</v>
      </c>
      <c r="C50" s="121">
        <v>657</v>
      </c>
      <c r="D50" s="121">
        <f t="shared" si="23"/>
        <v>26588315.5</v>
      </c>
      <c r="E50" s="121">
        <f t="shared" si="24"/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1">
        <f t="shared" si="25"/>
        <v>657</v>
      </c>
      <c r="O50" s="121">
        <f t="shared" si="26"/>
        <v>668.3</v>
      </c>
      <c r="P50" s="121">
        <f t="shared" si="27"/>
        <v>26588315.5</v>
      </c>
      <c r="Q50" s="121">
        <v>0</v>
      </c>
      <c r="R50" s="121">
        <v>0</v>
      </c>
      <c r="S50" s="121">
        <v>0</v>
      </c>
      <c r="T50" s="121">
        <v>0</v>
      </c>
      <c r="U50" s="121">
        <v>668.3</v>
      </c>
      <c r="V50" s="121">
        <v>26588315.5</v>
      </c>
      <c r="W50" s="121">
        <v>0</v>
      </c>
      <c r="X50" s="121">
        <v>0</v>
      </c>
      <c r="Y50" s="121">
        <v>0</v>
      </c>
      <c r="Z50" s="121">
        <v>319.39999999999998</v>
      </c>
      <c r="AA50" s="121">
        <v>0</v>
      </c>
      <c r="AB50" s="121">
        <v>0</v>
      </c>
      <c r="AC50" s="121">
        <v>348.9</v>
      </c>
      <c r="AE50" s="110"/>
      <c r="AF50" s="110"/>
    </row>
    <row r="51" spans="1:32" ht="42" x14ac:dyDescent="0.3">
      <c r="A51" s="116">
        <v>6</v>
      </c>
      <c r="B51" s="32" t="s">
        <v>865</v>
      </c>
      <c r="C51" s="121">
        <v>59.1</v>
      </c>
      <c r="D51" s="121">
        <f t="shared" si="23"/>
        <v>2864520</v>
      </c>
      <c r="E51" s="121">
        <f t="shared" si="24"/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1">
        <f t="shared" si="25"/>
        <v>59.1</v>
      </c>
      <c r="O51" s="121">
        <f t="shared" si="26"/>
        <v>72</v>
      </c>
      <c r="P51" s="121">
        <f t="shared" si="27"/>
        <v>2864520</v>
      </c>
      <c r="Q51" s="121">
        <v>0</v>
      </c>
      <c r="R51" s="121">
        <v>0</v>
      </c>
      <c r="S51" s="121">
        <v>0</v>
      </c>
      <c r="T51" s="121">
        <v>0</v>
      </c>
      <c r="U51" s="121">
        <v>72</v>
      </c>
      <c r="V51" s="121">
        <v>2864520</v>
      </c>
      <c r="W51" s="121"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0</v>
      </c>
      <c r="AC51" s="121">
        <v>72</v>
      </c>
      <c r="AE51" s="110"/>
      <c r="AF51" s="110"/>
    </row>
    <row r="52" spans="1:32" ht="42" x14ac:dyDescent="0.3">
      <c r="A52" s="116">
        <v>7</v>
      </c>
      <c r="B52" s="32" t="s">
        <v>880</v>
      </c>
      <c r="C52" s="121">
        <v>1506.7</v>
      </c>
      <c r="D52" s="121">
        <f t="shared" si="23"/>
        <v>67829446.5</v>
      </c>
      <c r="E52" s="121">
        <f t="shared" si="24"/>
        <v>135.1</v>
      </c>
      <c r="F52" s="121">
        <v>135.1</v>
      </c>
      <c r="G52" s="121">
        <v>5374953.5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f t="shared" si="25"/>
        <v>1371.6000000000001</v>
      </c>
      <c r="O52" s="121">
        <f t="shared" si="26"/>
        <v>1569.8</v>
      </c>
      <c r="P52" s="121">
        <f t="shared" si="27"/>
        <v>62454493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v>1569.8</v>
      </c>
      <c r="X52" s="121">
        <v>62454493</v>
      </c>
      <c r="Y52" s="121">
        <v>0</v>
      </c>
      <c r="Z52" s="121">
        <v>540.70000000000005</v>
      </c>
      <c r="AA52" s="121">
        <v>0</v>
      </c>
      <c r="AB52" s="121">
        <v>0</v>
      </c>
      <c r="AC52" s="121">
        <v>1029.0999999999999</v>
      </c>
      <c r="AE52" s="110"/>
      <c r="AF52" s="110"/>
    </row>
    <row r="53" spans="1:32" ht="42" x14ac:dyDescent="0.3">
      <c r="A53" s="116">
        <v>8</v>
      </c>
      <c r="B53" s="32" t="s">
        <v>869</v>
      </c>
      <c r="C53" s="121">
        <v>3782.5</v>
      </c>
      <c r="D53" s="121">
        <f t="shared" si="23"/>
        <v>195493555.30000001</v>
      </c>
      <c r="E53" s="121">
        <f t="shared" si="24"/>
        <v>102.1</v>
      </c>
      <c r="F53" s="121">
        <v>102.1</v>
      </c>
      <c r="G53" s="121">
        <v>4062048.5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v>0</v>
      </c>
      <c r="N53" s="121">
        <f t="shared" si="25"/>
        <v>3680.4</v>
      </c>
      <c r="O53" s="121">
        <f t="shared" si="26"/>
        <v>3736</v>
      </c>
      <c r="P53" s="121">
        <f t="shared" si="27"/>
        <v>191431506.80000001</v>
      </c>
      <c r="Q53" s="121">
        <v>2546.6999999999998</v>
      </c>
      <c r="R53" s="121">
        <v>144115206.30000001</v>
      </c>
      <c r="S53" s="121">
        <v>0</v>
      </c>
      <c r="T53" s="121">
        <v>0</v>
      </c>
      <c r="U53" s="121">
        <v>0</v>
      </c>
      <c r="V53" s="121">
        <v>0</v>
      </c>
      <c r="W53" s="121">
        <v>1189.3</v>
      </c>
      <c r="X53" s="121">
        <v>47316300.5</v>
      </c>
      <c r="Y53" s="121">
        <v>0</v>
      </c>
      <c r="Z53" s="121">
        <v>1091.8</v>
      </c>
      <c r="AA53" s="121">
        <v>0</v>
      </c>
      <c r="AB53" s="121">
        <v>0</v>
      </c>
      <c r="AC53" s="121">
        <v>2644.2</v>
      </c>
      <c r="AE53" s="110"/>
      <c r="AF53" s="110"/>
    </row>
    <row r="54" spans="1:32" ht="42" x14ac:dyDescent="0.3">
      <c r="A54" s="116">
        <v>9</v>
      </c>
      <c r="B54" s="32" t="s">
        <v>881</v>
      </c>
      <c r="C54" s="121">
        <v>1340.5</v>
      </c>
      <c r="D54" s="121">
        <f t="shared" si="23"/>
        <v>68549555</v>
      </c>
      <c r="E54" s="121">
        <f t="shared" si="24"/>
        <v>54.8</v>
      </c>
      <c r="F54" s="121">
        <v>54.8</v>
      </c>
      <c r="G54" s="121">
        <v>2180218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1">
        <f t="shared" si="25"/>
        <v>1285.7</v>
      </c>
      <c r="O54" s="121">
        <f t="shared" si="26"/>
        <v>1668.2</v>
      </c>
      <c r="P54" s="121">
        <f t="shared" si="27"/>
        <v>66369337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v>1668.2</v>
      </c>
      <c r="X54" s="121">
        <v>66369337</v>
      </c>
      <c r="Y54" s="121">
        <v>0</v>
      </c>
      <c r="Z54" s="121">
        <v>472</v>
      </c>
      <c r="AA54" s="121">
        <v>0</v>
      </c>
      <c r="AB54" s="121">
        <v>0</v>
      </c>
      <c r="AC54" s="121">
        <v>1196.2</v>
      </c>
      <c r="AE54" s="110"/>
      <c r="AF54" s="110"/>
    </row>
    <row r="55" spans="1:32" ht="24.75" customHeight="1" x14ac:dyDescent="0.3">
      <c r="A55" s="123"/>
      <c r="B55" s="32" t="s">
        <v>652</v>
      </c>
      <c r="C55" s="121">
        <f t="shared" ref="C55:AC55" si="28">SUM(C56:C70)</f>
        <v>44008.200000000004</v>
      </c>
      <c r="D55" s="121">
        <f t="shared" si="28"/>
        <v>2700390106.1199999</v>
      </c>
      <c r="E55" s="121">
        <f t="shared" si="28"/>
        <v>2042.5200000000002</v>
      </c>
      <c r="F55" s="121">
        <f t="shared" si="28"/>
        <v>2042.5200000000002</v>
      </c>
      <c r="G55" s="121">
        <f t="shared" si="28"/>
        <v>81261658.200000003</v>
      </c>
      <c r="H55" s="121">
        <f t="shared" si="28"/>
        <v>0</v>
      </c>
      <c r="I55" s="121">
        <f t="shared" si="28"/>
        <v>0</v>
      </c>
      <c r="J55" s="121">
        <f t="shared" si="28"/>
        <v>0</v>
      </c>
      <c r="K55" s="121">
        <f t="shared" si="28"/>
        <v>0</v>
      </c>
      <c r="L55" s="121">
        <f t="shared" si="28"/>
        <v>0</v>
      </c>
      <c r="M55" s="121">
        <f t="shared" si="28"/>
        <v>0</v>
      </c>
      <c r="N55" s="122">
        <f t="shared" si="28"/>
        <v>41965.680000000008</v>
      </c>
      <c r="O55" s="122">
        <f t="shared" si="28"/>
        <v>47527.839999999997</v>
      </c>
      <c r="P55" s="122">
        <f t="shared" si="28"/>
        <v>2619128447.9200001</v>
      </c>
      <c r="Q55" s="122">
        <f t="shared" si="28"/>
        <v>43337.38</v>
      </c>
      <c r="R55" s="121">
        <f t="shared" si="28"/>
        <v>2452418996.8200002</v>
      </c>
      <c r="S55" s="121">
        <f t="shared" si="28"/>
        <v>0</v>
      </c>
      <c r="T55" s="121">
        <f t="shared" si="28"/>
        <v>0</v>
      </c>
      <c r="U55" s="121">
        <f t="shared" si="28"/>
        <v>28</v>
      </c>
      <c r="V55" s="122">
        <f t="shared" si="28"/>
        <v>1113980</v>
      </c>
      <c r="W55" s="122">
        <f t="shared" si="28"/>
        <v>4162.46</v>
      </c>
      <c r="X55" s="122">
        <f t="shared" si="28"/>
        <v>165595471.09999999</v>
      </c>
      <c r="Y55" s="122">
        <f t="shared" si="28"/>
        <v>0</v>
      </c>
      <c r="Z55" s="121">
        <f t="shared" si="28"/>
        <v>15758.88</v>
      </c>
      <c r="AA55" s="121">
        <f t="shared" si="28"/>
        <v>0</v>
      </c>
      <c r="AB55" s="122">
        <f t="shared" si="28"/>
        <v>0</v>
      </c>
      <c r="AC55" s="122">
        <f t="shared" si="28"/>
        <v>31768.959999999999</v>
      </c>
      <c r="AE55" s="110"/>
      <c r="AF55" s="110"/>
    </row>
    <row r="56" spans="1:32" ht="42" x14ac:dyDescent="0.3">
      <c r="A56" s="116">
        <v>1</v>
      </c>
      <c r="B56" s="32" t="s">
        <v>860</v>
      </c>
      <c r="C56" s="121">
        <v>1063.7</v>
      </c>
      <c r="D56" s="121">
        <f t="shared" ref="D56:D70" si="29">G56+H56+I56+K56+M56+P56</f>
        <v>73557996.099999994</v>
      </c>
      <c r="E56" s="121">
        <f t="shared" ref="E56:E70" si="30">F56+J56+M56</f>
        <v>66.8</v>
      </c>
      <c r="F56" s="121">
        <v>66.8</v>
      </c>
      <c r="G56" s="121">
        <v>2657638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f t="shared" ref="N56:N70" si="31">C56-E56</f>
        <v>996.90000000000009</v>
      </c>
      <c r="O56" s="121">
        <f t="shared" ref="O56:O70" si="32">Q56+S56+U56+W56</f>
        <v>1252.9000000000001</v>
      </c>
      <c r="P56" s="121">
        <f t="shared" ref="P56:P70" si="33">R56+T56+V56+X56+Y56</f>
        <v>70900358.099999994</v>
      </c>
      <c r="Q56" s="121">
        <v>1252.9000000000001</v>
      </c>
      <c r="R56" s="121">
        <v>70900358.099999994</v>
      </c>
      <c r="S56" s="121">
        <v>0</v>
      </c>
      <c r="T56" s="121">
        <v>0</v>
      </c>
      <c r="U56" s="121">
        <v>0</v>
      </c>
      <c r="V56" s="121">
        <v>0</v>
      </c>
      <c r="W56" s="121">
        <v>0</v>
      </c>
      <c r="X56" s="121">
        <v>0</v>
      </c>
      <c r="Y56" s="121">
        <v>0</v>
      </c>
      <c r="Z56" s="121">
        <v>747.7</v>
      </c>
      <c r="AA56" s="121">
        <v>0</v>
      </c>
      <c r="AB56" s="121">
        <v>0</v>
      </c>
      <c r="AC56" s="121">
        <v>505.2</v>
      </c>
      <c r="AE56" s="110"/>
      <c r="AF56" s="110"/>
    </row>
    <row r="57" spans="1:32" ht="63" x14ac:dyDescent="0.3">
      <c r="A57" s="116">
        <v>2</v>
      </c>
      <c r="B57" s="32" t="s">
        <v>861</v>
      </c>
      <c r="C57" s="121">
        <v>2412.7800000000002</v>
      </c>
      <c r="D57" s="121">
        <f t="shared" si="29"/>
        <v>115331940.8</v>
      </c>
      <c r="E57" s="121">
        <f t="shared" si="30"/>
        <v>103.42</v>
      </c>
      <c r="F57" s="121">
        <v>103.42</v>
      </c>
      <c r="G57" s="121">
        <v>4114564.7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1">
        <f t="shared" si="31"/>
        <v>2309.36</v>
      </c>
      <c r="O57" s="121">
        <f t="shared" si="32"/>
        <v>2795.46</v>
      </c>
      <c r="P57" s="121">
        <f t="shared" si="33"/>
        <v>111217376.09999999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v>2795.46</v>
      </c>
      <c r="X57" s="121">
        <v>111217376.09999999</v>
      </c>
      <c r="Y57" s="121">
        <v>0</v>
      </c>
      <c r="Z57" s="121">
        <v>2066.5</v>
      </c>
      <c r="AA57" s="121">
        <v>0</v>
      </c>
      <c r="AB57" s="121">
        <v>0</v>
      </c>
      <c r="AC57" s="121">
        <v>728.96</v>
      </c>
      <c r="AE57" s="110"/>
      <c r="AF57" s="110"/>
    </row>
    <row r="58" spans="1:32" ht="42" x14ac:dyDescent="0.3">
      <c r="A58" s="116">
        <v>3</v>
      </c>
      <c r="B58" s="32" t="s">
        <v>873</v>
      </c>
      <c r="C58" s="121">
        <v>437.3</v>
      </c>
      <c r="D58" s="121">
        <f t="shared" si="29"/>
        <v>17660518.5</v>
      </c>
      <c r="E58" s="121">
        <f t="shared" si="30"/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f t="shared" si="31"/>
        <v>437.3</v>
      </c>
      <c r="O58" s="121">
        <f t="shared" si="32"/>
        <v>444.1</v>
      </c>
      <c r="P58" s="121">
        <f t="shared" si="33"/>
        <v>17660518.5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v>444.1</v>
      </c>
      <c r="X58" s="121">
        <v>17660518.5</v>
      </c>
      <c r="Y58" s="121">
        <v>0</v>
      </c>
      <c r="Z58" s="121">
        <v>444.1</v>
      </c>
      <c r="AA58" s="121">
        <v>0</v>
      </c>
      <c r="AB58" s="121">
        <v>0</v>
      </c>
      <c r="AC58" s="121">
        <v>0</v>
      </c>
      <c r="AE58" s="110"/>
      <c r="AF58" s="110"/>
    </row>
    <row r="59" spans="1:32" ht="42" x14ac:dyDescent="0.3">
      <c r="A59" s="116">
        <v>4</v>
      </c>
      <c r="B59" s="32" t="s">
        <v>882</v>
      </c>
      <c r="C59" s="121">
        <v>263.10000000000002</v>
      </c>
      <c r="D59" s="121">
        <f t="shared" si="29"/>
        <v>12305500.5</v>
      </c>
      <c r="E59" s="121">
        <f t="shared" si="30"/>
        <v>58.9</v>
      </c>
      <c r="F59" s="121">
        <v>58.9</v>
      </c>
      <c r="G59" s="121">
        <v>2343336.5</v>
      </c>
      <c r="H59" s="121">
        <v>0</v>
      </c>
      <c r="I59" s="121">
        <v>0</v>
      </c>
      <c r="J59" s="121">
        <v>0</v>
      </c>
      <c r="K59" s="121">
        <v>0</v>
      </c>
      <c r="L59" s="121">
        <v>0</v>
      </c>
      <c r="M59" s="121">
        <v>0</v>
      </c>
      <c r="N59" s="121">
        <f t="shared" si="31"/>
        <v>204.20000000000002</v>
      </c>
      <c r="O59" s="121">
        <f t="shared" si="32"/>
        <v>250.4</v>
      </c>
      <c r="P59" s="121">
        <f t="shared" si="33"/>
        <v>9962164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v>250.4</v>
      </c>
      <c r="X59" s="121">
        <v>9962164</v>
      </c>
      <c r="Y59" s="121">
        <v>0</v>
      </c>
      <c r="Z59" s="121">
        <v>134.4</v>
      </c>
      <c r="AA59" s="121">
        <v>0</v>
      </c>
      <c r="AB59" s="121">
        <v>0</v>
      </c>
      <c r="AC59" s="121">
        <v>116</v>
      </c>
      <c r="AE59" s="110"/>
      <c r="AF59" s="110"/>
    </row>
    <row r="60" spans="1:32" ht="42" x14ac:dyDescent="0.3">
      <c r="A60" s="116">
        <v>5</v>
      </c>
      <c r="B60" s="32" t="s">
        <v>883</v>
      </c>
      <c r="C60" s="121">
        <v>149</v>
      </c>
      <c r="D60" s="121">
        <f t="shared" si="29"/>
        <v>6843020</v>
      </c>
      <c r="E60" s="121">
        <f t="shared" si="30"/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1">
        <f t="shared" si="31"/>
        <v>149</v>
      </c>
      <c r="O60" s="121">
        <f t="shared" si="32"/>
        <v>172</v>
      </c>
      <c r="P60" s="121">
        <f t="shared" si="33"/>
        <v>6843020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v>172</v>
      </c>
      <c r="X60" s="121">
        <v>6843020</v>
      </c>
      <c r="Y60" s="121">
        <v>0</v>
      </c>
      <c r="Z60" s="121">
        <v>172</v>
      </c>
      <c r="AA60" s="121">
        <v>0</v>
      </c>
      <c r="AB60" s="121">
        <v>0</v>
      </c>
      <c r="AC60" s="121">
        <v>0</v>
      </c>
      <c r="AE60" s="110"/>
      <c r="AF60" s="110"/>
    </row>
    <row r="61" spans="1:32" ht="63" x14ac:dyDescent="0.3">
      <c r="A61" s="116">
        <v>6</v>
      </c>
      <c r="B61" s="32" t="s">
        <v>884</v>
      </c>
      <c r="C61" s="121">
        <v>2826.1</v>
      </c>
      <c r="D61" s="121">
        <f t="shared" si="29"/>
        <v>192097019.40000001</v>
      </c>
      <c r="E61" s="121">
        <f t="shared" si="30"/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21">
        <v>0</v>
      </c>
      <c r="N61" s="121">
        <f t="shared" si="31"/>
        <v>2826.1</v>
      </c>
      <c r="O61" s="121">
        <f t="shared" si="32"/>
        <v>3394.6</v>
      </c>
      <c r="P61" s="121">
        <f t="shared" si="33"/>
        <v>192097019.40000001</v>
      </c>
      <c r="Q61" s="121">
        <v>3394.6</v>
      </c>
      <c r="R61" s="121">
        <v>192097019.40000001</v>
      </c>
      <c r="S61" s="121">
        <v>0</v>
      </c>
      <c r="T61" s="121">
        <v>0</v>
      </c>
      <c r="U61" s="121">
        <v>0</v>
      </c>
      <c r="V61" s="121">
        <v>0</v>
      </c>
      <c r="W61" s="121">
        <v>0</v>
      </c>
      <c r="X61" s="121">
        <v>0</v>
      </c>
      <c r="Y61" s="121">
        <v>0</v>
      </c>
      <c r="Z61" s="121">
        <v>811.7</v>
      </c>
      <c r="AA61" s="121">
        <v>0</v>
      </c>
      <c r="AB61" s="121">
        <v>0</v>
      </c>
      <c r="AC61" s="121">
        <v>2582.9</v>
      </c>
      <c r="AE61" s="110"/>
      <c r="AF61" s="110"/>
    </row>
    <row r="62" spans="1:32" ht="42" x14ac:dyDescent="0.3">
      <c r="A62" s="116">
        <v>7</v>
      </c>
      <c r="B62" s="32" t="s">
        <v>885</v>
      </c>
      <c r="C62" s="121">
        <v>71.3</v>
      </c>
      <c r="D62" s="121">
        <f t="shared" si="29"/>
        <v>3501080</v>
      </c>
      <c r="E62" s="121">
        <f t="shared" si="30"/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0</v>
      </c>
      <c r="N62" s="121">
        <f t="shared" si="31"/>
        <v>71.3</v>
      </c>
      <c r="O62" s="121">
        <f t="shared" si="32"/>
        <v>88</v>
      </c>
      <c r="P62" s="121">
        <f t="shared" si="33"/>
        <v>3501080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v>88</v>
      </c>
      <c r="X62" s="121">
        <v>3501080</v>
      </c>
      <c r="Y62" s="121">
        <v>0</v>
      </c>
      <c r="Z62" s="121">
        <v>88</v>
      </c>
      <c r="AA62" s="121">
        <v>0</v>
      </c>
      <c r="AB62" s="121">
        <v>0</v>
      </c>
      <c r="AC62" s="121">
        <v>0</v>
      </c>
      <c r="AE62" s="110"/>
      <c r="AF62" s="110"/>
    </row>
    <row r="63" spans="1:32" ht="42" x14ac:dyDescent="0.3">
      <c r="A63" s="116">
        <v>8</v>
      </c>
      <c r="B63" s="32" t="s">
        <v>869</v>
      </c>
      <c r="C63" s="121">
        <v>15408.01</v>
      </c>
      <c r="D63" s="121">
        <f t="shared" si="29"/>
        <v>893294757.22000003</v>
      </c>
      <c r="E63" s="121">
        <f t="shared" si="30"/>
        <v>92</v>
      </c>
      <c r="F63" s="121">
        <v>92</v>
      </c>
      <c r="G63" s="121">
        <v>3660220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1">
        <f t="shared" si="31"/>
        <v>15316.01</v>
      </c>
      <c r="O63" s="121">
        <f t="shared" si="32"/>
        <v>15720.98</v>
      </c>
      <c r="P63" s="121">
        <f t="shared" si="33"/>
        <v>889634537.22000003</v>
      </c>
      <c r="Q63" s="121">
        <v>15720.98</v>
      </c>
      <c r="R63" s="121">
        <v>889634537.22000003</v>
      </c>
      <c r="S63" s="121">
        <v>0</v>
      </c>
      <c r="T63" s="121">
        <v>0</v>
      </c>
      <c r="U63" s="121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5059.58</v>
      </c>
      <c r="AA63" s="121">
        <v>0</v>
      </c>
      <c r="AB63" s="121">
        <v>0</v>
      </c>
      <c r="AC63" s="121">
        <v>10661.4</v>
      </c>
      <c r="AE63" s="110"/>
      <c r="AF63" s="110"/>
    </row>
    <row r="64" spans="1:32" ht="42" x14ac:dyDescent="0.3">
      <c r="A64" s="116">
        <v>9</v>
      </c>
      <c r="B64" s="32" t="s">
        <v>867</v>
      </c>
      <c r="C64" s="121">
        <v>13935.01</v>
      </c>
      <c r="D64" s="121">
        <f t="shared" si="29"/>
        <v>955789954.10000002</v>
      </c>
      <c r="E64" s="121">
        <f t="shared" si="30"/>
        <v>1628.8</v>
      </c>
      <c r="F64" s="121">
        <v>1628.8</v>
      </c>
      <c r="G64" s="121">
        <v>64801808</v>
      </c>
      <c r="H64" s="121">
        <v>0</v>
      </c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1">
        <f t="shared" si="31"/>
        <v>12306.210000000001</v>
      </c>
      <c r="O64" s="121">
        <f>Q64+S64+U64+W64</f>
        <v>15744.9</v>
      </c>
      <c r="P64" s="121">
        <f t="shared" si="33"/>
        <v>890988146.10000002</v>
      </c>
      <c r="Q64" s="121">
        <v>15744.9</v>
      </c>
      <c r="R64" s="121">
        <v>890988146.10000002</v>
      </c>
      <c r="S64" s="121">
        <v>0</v>
      </c>
      <c r="T64" s="121">
        <v>0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5234.1000000000004</v>
      </c>
      <c r="AA64" s="121">
        <v>0</v>
      </c>
      <c r="AB64" s="121">
        <v>0</v>
      </c>
      <c r="AC64" s="121">
        <v>10510.8</v>
      </c>
      <c r="AE64" s="110"/>
      <c r="AF64" s="110"/>
    </row>
    <row r="65" spans="1:32" ht="42" x14ac:dyDescent="0.3">
      <c r="A65" s="116">
        <v>10</v>
      </c>
      <c r="B65" s="32" t="s">
        <v>886</v>
      </c>
      <c r="C65" s="121">
        <v>414.1</v>
      </c>
      <c r="D65" s="121">
        <f t="shared" si="29"/>
        <v>27146793.199999999</v>
      </c>
      <c r="E65" s="121">
        <f t="shared" si="30"/>
        <v>45.4</v>
      </c>
      <c r="F65" s="121">
        <v>45.4</v>
      </c>
      <c r="G65" s="121">
        <v>1806239</v>
      </c>
      <c r="H65" s="121">
        <v>0</v>
      </c>
      <c r="I65" s="121">
        <v>0</v>
      </c>
      <c r="J65" s="121">
        <v>0</v>
      </c>
      <c r="K65" s="121">
        <v>0</v>
      </c>
      <c r="L65" s="121">
        <v>0</v>
      </c>
      <c r="M65" s="121">
        <v>0</v>
      </c>
      <c r="N65" s="121">
        <f t="shared" si="31"/>
        <v>368.70000000000005</v>
      </c>
      <c r="O65" s="121">
        <f t="shared" si="32"/>
        <v>447.8</v>
      </c>
      <c r="P65" s="121">
        <f t="shared" si="33"/>
        <v>25340554.199999999</v>
      </c>
      <c r="Q65" s="121">
        <v>447.8</v>
      </c>
      <c r="R65" s="121">
        <v>25340554.199999999</v>
      </c>
      <c r="S65" s="121">
        <v>0</v>
      </c>
      <c r="T65" s="121">
        <v>0</v>
      </c>
      <c r="U65" s="121">
        <v>0</v>
      </c>
      <c r="V65" s="121">
        <v>0</v>
      </c>
      <c r="W65" s="121">
        <v>0</v>
      </c>
      <c r="X65" s="121">
        <v>0</v>
      </c>
      <c r="Y65" s="121">
        <v>0</v>
      </c>
      <c r="Z65" s="121">
        <v>286.39999999999998</v>
      </c>
      <c r="AA65" s="121">
        <v>0</v>
      </c>
      <c r="AB65" s="121">
        <v>0</v>
      </c>
      <c r="AC65" s="121">
        <v>161.4</v>
      </c>
      <c r="AE65" s="110"/>
      <c r="AF65" s="110"/>
    </row>
    <row r="66" spans="1:32" ht="42" x14ac:dyDescent="0.3">
      <c r="A66" s="116">
        <v>11</v>
      </c>
      <c r="B66" s="32" t="s">
        <v>887</v>
      </c>
      <c r="C66" s="121">
        <v>119.5</v>
      </c>
      <c r="D66" s="121">
        <f t="shared" si="29"/>
        <v>5096458.5</v>
      </c>
      <c r="E66" s="121">
        <f t="shared" si="30"/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f t="shared" si="31"/>
        <v>119.5</v>
      </c>
      <c r="O66" s="121">
        <f t="shared" si="32"/>
        <v>128.1</v>
      </c>
      <c r="P66" s="121">
        <f t="shared" si="33"/>
        <v>5096458.5</v>
      </c>
      <c r="Q66" s="121">
        <v>0</v>
      </c>
      <c r="R66" s="121">
        <v>0</v>
      </c>
      <c r="S66" s="121">
        <v>0</v>
      </c>
      <c r="T66" s="121">
        <v>0</v>
      </c>
      <c r="U66" s="121">
        <v>0</v>
      </c>
      <c r="V66" s="121">
        <v>0</v>
      </c>
      <c r="W66" s="121">
        <v>128.1</v>
      </c>
      <c r="X66" s="121">
        <v>5096458.5</v>
      </c>
      <c r="Y66" s="121">
        <v>0</v>
      </c>
      <c r="Z66" s="121">
        <v>0</v>
      </c>
      <c r="AA66" s="121">
        <v>0</v>
      </c>
      <c r="AB66" s="121">
        <v>0</v>
      </c>
      <c r="AC66" s="121">
        <v>128.1</v>
      </c>
      <c r="AE66" s="110"/>
      <c r="AF66" s="110"/>
    </row>
    <row r="67" spans="1:32" ht="42" x14ac:dyDescent="0.3">
      <c r="A67" s="116">
        <v>12</v>
      </c>
      <c r="B67" s="32" t="s">
        <v>888</v>
      </c>
      <c r="C67" s="121">
        <v>61.4</v>
      </c>
      <c r="D67" s="121">
        <f t="shared" si="29"/>
        <v>3341940</v>
      </c>
      <c r="E67" s="121">
        <f t="shared" si="30"/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v>0</v>
      </c>
      <c r="N67" s="121">
        <f t="shared" si="31"/>
        <v>61.4</v>
      </c>
      <c r="O67" s="121">
        <f t="shared" si="32"/>
        <v>84</v>
      </c>
      <c r="P67" s="121">
        <f t="shared" si="33"/>
        <v>3341940</v>
      </c>
      <c r="Q67" s="121">
        <v>0</v>
      </c>
      <c r="R67" s="121"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v>84</v>
      </c>
      <c r="X67" s="121">
        <v>3341940</v>
      </c>
      <c r="Y67" s="121">
        <v>0</v>
      </c>
      <c r="Z67" s="121">
        <v>0</v>
      </c>
      <c r="AA67" s="121">
        <v>0</v>
      </c>
      <c r="AB67" s="121">
        <v>0</v>
      </c>
      <c r="AC67" s="121">
        <v>84</v>
      </c>
      <c r="AE67" s="110"/>
      <c r="AF67" s="110"/>
    </row>
    <row r="68" spans="1:32" ht="42" x14ac:dyDescent="0.3">
      <c r="A68" s="116">
        <v>13</v>
      </c>
      <c r="B68" s="32" t="s">
        <v>881</v>
      </c>
      <c r="C68" s="121">
        <v>6659.1</v>
      </c>
      <c r="D68" s="121">
        <f t="shared" si="29"/>
        <v>385336233.80000001</v>
      </c>
      <c r="E68" s="121">
        <f t="shared" si="30"/>
        <v>47.2</v>
      </c>
      <c r="F68" s="121">
        <v>47.2</v>
      </c>
      <c r="G68" s="121">
        <v>1877852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v>0</v>
      </c>
      <c r="N68" s="121">
        <f t="shared" si="31"/>
        <v>6611.9000000000005</v>
      </c>
      <c r="O68" s="121">
        <f t="shared" si="32"/>
        <v>6776.2</v>
      </c>
      <c r="P68" s="121">
        <f t="shared" si="33"/>
        <v>383458381.80000001</v>
      </c>
      <c r="Q68" s="121">
        <v>6776.2</v>
      </c>
      <c r="R68" s="121">
        <v>383458381.80000001</v>
      </c>
      <c r="S68" s="121">
        <v>0</v>
      </c>
      <c r="T68" s="121">
        <v>0</v>
      </c>
      <c r="U68" s="121">
        <v>0</v>
      </c>
      <c r="V68" s="121">
        <v>0</v>
      </c>
      <c r="W68" s="121">
        <v>0</v>
      </c>
      <c r="X68" s="121">
        <v>0</v>
      </c>
      <c r="Y68" s="121">
        <v>0</v>
      </c>
      <c r="Z68" s="121">
        <v>598</v>
      </c>
      <c r="AA68" s="121">
        <v>0</v>
      </c>
      <c r="AB68" s="121">
        <v>0</v>
      </c>
      <c r="AC68" s="121">
        <v>6178.2</v>
      </c>
      <c r="AE68" s="110"/>
      <c r="AF68" s="110"/>
    </row>
    <row r="69" spans="1:32" ht="42" x14ac:dyDescent="0.3">
      <c r="A69" s="116">
        <v>14</v>
      </c>
      <c r="B69" s="32" t="s">
        <v>889</v>
      </c>
      <c r="C69" s="121">
        <v>165.5</v>
      </c>
      <c r="D69" s="121">
        <f t="shared" si="29"/>
        <v>7972914</v>
      </c>
      <c r="E69" s="121">
        <f t="shared" si="30"/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1">
        <f t="shared" si="31"/>
        <v>165.5</v>
      </c>
      <c r="O69" s="121">
        <f t="shared" si="32"/>
        <v>200.4</v>
      </c>
      <c r="P69" s="121">
        <f t="shared" si="33"/>
        <v>7972914</v>
      </c>
      <c r="Q69" s="121">
        <v>0</v>
      </c>
      <c r="R69" s="121">
        <v>0</v>
      </c>
      <c r="S69" s="121">
        <v>0</v>
      </c>
      <c r="T69" s="121">
        <v>0</v>
      </c>
      <c r="U69" s="121">
        <v>0</v>
      </c>
      <c r="V69" s="121">
        <v>0</v>
      </c>
      <c r="W69" s="121">
        <v>200.4</v>
      </c>
      <c r="X69" s="121">
        <v>7972914</v>
      </c>
      <c r="Y69" s="121">
        <v>0</v>
      </c>
      <c r="Z69" s="128">
        <v>116.4</v>
      </c>
      <c r="AA69" s="128">
        <v>0</v>
      </c>
      <c r="AB69" s="128">
        <v>0</v>
      </c>
      <c r="AC69" s="128">
        <v>84</v>
      </c>
      <c r="AE69" s="110"/>
      <c r="AF69" s="110"/>
    </row>
    <row r="70" spans="1:32" ht="42" x14ac:dyDescent="0.3">
      <c r="A70" s="116">
        <v>15</v>
      </c>
      <c r="B70" s="32" t="s">
        <v>890</v>
      </c>
      <c r="C70" s="121">
        <v>22.3</v>
      </c>
      <c r="D70" s="121">
        <f t="shared" si="29"/>
        <v>1113980</v>
      </c>
      <c r="E70" s="121">
        <f t="shared" si="30"/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1">
        <f t="shared" si="31"/>
        <v>22.3</v>
      </c>
      <c r="O70" s="121">
        <f t="shared" si="32"/>
        <v>28</v>
      </c>
      <c r="P70" s="121">
        <f t="shared" si="33"/>
        <v>1113980</v>
      </c>
      <c r="Q70" s="121">
        <v>0</v>
      </c>
      <c r="R70" s="121">
        <v>0</v>
      </c>
      <c r="S70" s="121">
        <v>0</v>
      </c>
      <c r="T70" s="121">
        <v>0</v>
      </c>
      <c r="U70" s="121">
        <v>28</v>
      </c>
      <c r="V70" s="121">
        <v>1113980</v>
      </c>
      <c r="W70" s="121">
        <v>0</v>
      </c>
      <c r="X70" s="121">
        <v>0</v>
      </c>
      <c r="Y70" s="121">
        <v>0</v>
      </c>
      <c r="Z70" s="128">
        <v>0</v>
      </c>
      <c r="AA70" s="128">
        <v>0</v>
      </c>
      <c r="AB70" s="128">
        <v>0</v>
      </c>
      <c r="AC70" s="128">
        <v>28</v>
      </c>
      <c r="AE70" s="110"/>
      <c r="AF70" s="110"/>
    </row>
    <row r="71" spans="1:32" ht="19.5" customHeight="1" x14ac:dyDescent="0.4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E71" s="110"/>
      <c r="AF71" s="110"/>
    </row>
    <row r="72" spans="1:32" s="108" customFormat="1" ht="102.75" customHeight="1" x14ac:dyDescent="0.45">
      <c r="A72" s="207" t="s">
        <v>759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113"/>
    </row>
    <row r="73" spans="1:32" s="108" customFormat="1" ht="52.5" customHeight="1" x14ac:dyDescent="0.45">
      <c r="A73" s="204" t="s">
        <v>858</v>
      </c>
      <c r="B73" s="204"/>
      <c r="C73" s="204"/>
      <c r="D73" s="204"/>
      <c r="E73" s="204"/>
      <c r="F73" s="204"/>
      <c r="G73" s="204"/>
      <c r="H73" s="134"/>
      <c r="I73" s="134"/>
      <c r="J73" s="134"/>
      <c r="K73" s="134"/>
      <c r="L73" s="135"/>
      <c r="M73" s="135"/>
      <c r="N73" s="135"/>
      <c r="O73" s="135"/>
      <c r="P73" s="136"/>
      <c r="Q73" s="136"/>
      <c r="R73" s="136"/>
      <c r="S73" s="136"/>
      <c r="T73" s="136"/>
      <c r="U73" s="136"/>
      <c r="V73" s="136"/>
      <c r="W73" s="137"/>
      <c r="X73" s="137"/>
      <c r="Y73" s="137"/>
      <c r="Z73" s="137"/>
      <c r="AA73" s="137"/>
      <c r="AB73" s="113"/>
    </row>
    <row r="74" spans="1:32" s="108" customFormat="1" ht="25.2" x14ac:dyDescent="0.45">
      <c r="A74" s="204"/>
      <c r="B74" s="204"/>
      <c r="C74" s="204"/>
      <c r="D74" s="204"/>
      <c r="E74" s="204"/>
      <c r="F74" s="204"/>
      <c r="G74" s="204"/>
      <c r="H74" s="134"/>
      <c r="I74" s="134"/>
      <c r="J74" s="134"/>
      <c r="K74" s="134"/>
      <c r="L74" s="135"/>
      <c r="M74" s="135"/>
      <c r="N74" s="135"/>
      <c r="O74" s="135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13"/>
    </row>
    <row r="75" spans="1:32" s="108" customFormat="1" ht="87" customHeight="1" x14ac:dyDescent="0.45">
      <c r="A75" s="204"/>
      <c r="B75" s="204"/>
      <c r="C75" s="204"/>
      <c r="D75" s="204"/>
      <c r="E75" s="204"/>
      <c r="F75" s="204"/>
      <c r="G75" s="204"/>
      <c r="H75" s="134"/>
      <c r="I75" s="134"/>
      <c r="J75" s="134"/>
      <c r="K75" s="134"/>
      <c r="L75" s="135"/>
      <c r="M75" s="135"/>
      <c r="N75" s="135"/>
      <c r="O75" s="135"/>
      <c r="P75" s="136"/>
      <c r="Q75" s="136"/>
      <c r="R75" s="136"/>
      <c r="S75" s="136"/>
      <c r="T75" s="136"/>
      <c r="U75" s="136"/>
      <c r="V75" s="136"/>
      <c r="W75" s="205"/>
      <c r="X75" s="205"/>
      <c r="Y75" s="205"/>
      <c r="Z75" s="206"/>
      <c r="AA75" s="206"/>
      <c r="AB75" s="148"/>
      <c r="AC75" s="149"/>
      <c r="AD75" s="149"/>
    </row>
    <row r="76" spans="1:32" ht="23.25" customHeight="1" x14ac:dyDescent="0.3">
      <c r="Z76" s="114"/>
      <c r="AA76" s="114"/>
      <c r="AB76" s="146"/>
      <c r="AC76" s="147"/>
      <c r="AE76" s="110"/>
      <c r="AF76" s="110"/>
    </row>
  </sheetData>
  <sheetProtection formatCells="0" formatColumns="0" formatRows="0" insertColumns="0" insertRows="0" insertHyperlinks="0" deleteColumns="0" deleteRows="0" sort="0" autoFilter="0" pivotTables="0"/>
  <mergeCells count="36">
    <mergeCell ref="A73:G75"/>
    <mergeCell ref="W75:Y75"/>
    <mergeCell ref="Z75:AA75"/>
    <mergeCell ref="Z10:Z12"/>
    <mergeCell ref="AA10:AA12"/>
    <mergeCell ref="F10:I12"/>
    <mergeCell ref="J10:K12"/>
    <mergeCell ref="L10:L12"/>
    <mergeCell ref="M10:M12"/>
    <mergeCell ref="Q10:R12"/>
    <mergeCell ref="S10:V10"/>
    <mergeCell ref="W10:X12"/>
    <mergeCell ref="Y10:Y12"/>
    <mergeCell ref="A72:AA72"/>
    <mergeCell ref="A7:AC7"/>
    <mergeCell ref="A8:A14"/>
    <mergeCell ref="B8:B14"/>
    <mergeCell ref="C8:C13"/>
    <mergeCell ref="D8:D13"/>
    <mergeCell ref="E8:M8"/>
    <mergeCell ref="N8:AC8"/>
    <mergeCell ref="E9:E12"/>
    <mergeCell ref="F9:M9"/>
    <mergeCell ref="N9:P12"/>
    <mergeCell ref="AB10:AB12"/>
    <mergeCell ref="AC10:AC12"/>
    <mergeCell ref="S11:T12"/>
    <mergeCell ref="U11:V12"/>
    <mergeCell ref="Q9:Y9"/>
    <mergeCell ref="Z9:AC9"/>
    <mergeCell ref="Y6:AC6"/>
    <mergeCell ref="Y1:AC1"/>
    <mergeCell ref="Y2:AC2"/>
    <mergeCell ref="Y3:AC3"/>
    <mergeCell ref="Y4:AC4"/>
    <mergeCell ref="Y5:AC5"/>
  </mergeCells>
  <printOptions horizontalCentered="1"/>
  <pageMargins left="0.31496062992125984" right="0.31496062992125984" top="0.94488188976377963" bottom="0.55118110236220474" header="0.51181102362204722" footer="0.31496062992125984"/>
  <pageSetup paperSize="9" scale="21" firstPageNumber="27" fitToHeight="2" orientation="landscape" useFirstPageNumber="1" r:id="rId1"/>
  <headerFooter>
    <oddHeader>&amp;C&amp;"Times New Roman,обычный"&amp;26&amp;P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3"/>
  <sheetViews>
    <sheetView view="pageBreakPreview" zoomScale="85" zoomScaleNormal="55" zoomScaleSheetLayoutView="85" workbookViewId="0">
      <selection activeCell="I4" sqref="I4"/>
    </sheetView>
  </sheetViews>
  <sheetFormatPr defaultColWidth="8.88671875" defaultRowHeight="14.4" outlineLevelRow="1" x14ac:dyDescent="0.3"/>
  <cols>
    <col min="1" max="1" width="7.6640625" style="43" customWidth="1"/>
    <col min="2" max="2" width="72.109375" style="43" customWidth="1"/>
    <col min="3" max="3" width="27" style="43" customWidth="1"/>
    <col min="4" max="4" width="19.6640625" style="43" customWidth="1"/>
    <col min="5" max="5" width="23.88671875" style="43" customWidth="1"/>
    <col min="6" max="6" width="25.88671875" style="43" customWidth="1"/>
    <col min="7" max="7" width="24.33203125" style="43" customWidth="1"/>
    <col min="8" max="8" width="22.6640625" style="43" customWidth="1"/>
    <col min="9" max="9" width="30.33203125" style="43" customWidth="1"/>
    <col min="10" max="11" width="24.44140625" style="43" customWidth="1"/>
    <col min="12" max="13" width="32.33203125" style="43" customWidth="1"/>
    <col min="14" max="14" width="33" style="43" customWidth="1"/>
    <col min="15" max="16384" width="8.88671875" style="43"/>
  </cols>
  <sheetData>
    <row r="1" spans="1:46" ht="21" x14ac:dyDescent="0.4">
      <c r="B1" s="44"/>
      <c r="K1" s="223" t="s">
        <v>684</v>
      </c>
      <c r="L1" s="223"/>
      <c r="M1" s="223"/>
      <c r="N1" s="223"/>
    </row>
    <row r="2" spans="1:46" ht="52.2" customHeight="1" x14ac:dyDescent="0.3">
      <c r="B2" s="44"/>
      <c r="K2" s="224" t="s">
        <v>685</v>
      </c>
      <c r="L2" s="224"/>
      <c r="M2" s="224"/>
      <c r="N2" s="224"/>
    </row>
    <row r="3" spans="1:46" ht="27" customHeight="1" x14ac:dyDescent="0.3">
      <c r="B3" s="44"/>
      <c r="K3" s="225" t="s">
        <v>914</v>
      </c>
      <c r="L3" s="225"/>
      <c r="M3" s="225"/>
      <c r="N3" s="225"/>
    </row>
    <row r="4" spans="1:46" ht="31.2" customHeight="1" x14ac:dyDescent="0.4">
      <c r="K4" s="223" t="s">
        <v>686</v>
      </c>
      <c r="L4" s="223"/>
      <c r="M4" s="223"/>
      <c r="N4" s="223"/>
    </row>
    <row r="5" spans="1:46" ht="66.75" customHeight="1" x14ac:dyDescent="0.35">
      <c r="A5" s="45"/>
      <c r="B5" s="45"/>
      <c r="C5" s="45"/>
      <c r="D5" s="45"/>
      <c r="E5" s="45"/>
      <c r="F5" s="46"/>
      <c r="G5" s="46"/>
      <c r="H5" s="47"/>
      <c r="I5" s="46"/>
      <c r="K5" s="224" t="s">
        <v>687</v>
      </c>
      <c r="L5" s="224"/>
      <c r="M5" s="224"/>
      <c r="N5" s="224"/>
    </row>
    <row r="6" spans="1:46" ht="18" x14ac:dyDescent="0.35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48"/>
      <c r="N6" s="48"/>
    </row>
    <row r="7" spans="1:46" ht="25.2" x14ac:dyDescent="0.45">
      <c r="A7" s="216" t="s">
        <v>688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</row>
    <row r="8" spans="1:46" ht="25.2" x14ac:dyDescent="0.45">
      <c r="A8" s="216" t="s">
        <v>689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</row>
    <row r="9" spans="1:46" ht="18" x14ac:dyDescent="0.35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48"/>
      <c r="L9" s="45"/>
      <c r="M9" s="45"/>
      <c r="N9" s="45"/>
    </row>
    <row r="10" spans="1:46" ht="93.75" customHeight="1" x14ac:dyDescent="0.3">
      <c r="A10" s="218" t="s">
        <v>690</v>
      </c>
      <c r="B10" s="218" t="s">
        <v>691</v>
      </c>
      <c r="C10" s="219" t="s">
        <v>692</v>
      </c>
      <c r="D10" s="218" t="s">
        <v>892</v>
      </c>
      <c r="E10" s="218"/>
      <c r="F10" s="218"/>
      <c r="G10" s="218" t="s">
        <v>693</v>
      </c>
      <c r="H10" s="218" t="s">
        <v>694</v>
      </c>
      <c r="I10" s="218" t="s">
        <v>892</v>
      </c>
      <c r="J10" s="218"/>
      <c r="K10" s="218"/>
      <c r="L10" s="218" t="s">
        <v>896</v>
      </c>
      <c r="M10" s="220" t="s">
        <v>897</v>
      </c>
      <c r="N10" s="50" t="s">
        <v>695</v>
      </c>
    </row>
    <row r="11" spans="1:46" ht="174.75" customHeight="1" x14ac:dyDescent="0.3">
      <c r="A11" s="218"/>
      <c r="B11" s="218"/>
      <c r="C11" s="219"/>
      <c r="D11" s="138" t="s">
        <v>893</v>
      </c>
      <c r="E11" s="138" t="s">
        <v>894</v>
      </c>
      <c r="F11" s="139" t="s">
        <v>895</v>
      </c>
      <c r="G11" s="218"/>
      <c r="H11" s="218"/>
      <c r="I11" s="51" t="s">
        <v>696</v>
      </c>
      <c r="J11" s="51" t="s">
        <v>697</v>
      </c>
      <c r="K11" s="51" t="s">
        <v>698</v>
      </c>
      <c r="L11" s="218"/>
      <c r="M11" s="221"/>
      <c r="N11" s="51" t="s">
        <v>699</v>
      </c>
    </row>
    <row r="12" spans="1:46" ht="18" customHeight="1" x14ac:dyDescent="0.3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</row>
    <row r="13" spans="1:46" ht="18.75" customHeight="1" x14ac:dyDescent="0.3">
      <c r="A13" s="222" t="s">
        <v>700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</row>
    <row r="14" spans="1:46" ht="18" x14ac:dyDescent="0.3">
      <c r="A14" s="76">
        <v>1</v>
      </c>
      <c r="B14" s="77" t="s">
        <v>701</v>
      </c>
      <c r="C14" s="75">
        <v>41</v>
      </c>
      <c r="D14" s="75"/>
      <c r="E14" s="75">
        <v>41</v>
      </c>
      <c r="F14" s="75">
        <f t="shared" ref="F14:F23" si="0">C14-D14-E14</f>
        <v>0</v>
      </c>
      <c r="G14" s="74">
        <f t="shared" ref="G14:G23" si="1">H14+L14+M14</f>
        <v>0</v>
      </c>
      <c r="H14" s="75">
        <f t="shared" ref="H14:H23" si="2">SUM(I14:K14)</f>
        <v>0</v>
      </c>
      <c r="I14" s="75"/>
      <c r="J14" s="75"/>
      <c r="K14" s="75"/>
      <c r="L14" s="75"/>
      <c r="M14" s="75"/>
      <c r="N14" s="75">
        <v>1631185</v>
      </c>
    </row>
    <row r="15" spans="1:46" ht="18" x14ac:dyDescent="0.3">
      <c r="A15" s="76">
        <v>2</v>
      </c>
      <c r="B15" s="77" t="s">
        <v>702</v>
      </c>
      <c r="C15" s="75">
        <v>13.4</v>
      </c>
      <c r="D15" s="75"/>
      <c r="E15" s="75">
        <v>13.4</v>
      </c>
      <c r="F15" s="75">
        <f t="shared" si="0"/>
        <v>0</v>
      </c>
      <c r="G15" s="74">
        <f t="shared" si="1"/>
        <v>0</v>
      </c>
      <c r="H15" s="75">
        <f t="shared" si="2"/>
        <v>0</v>
      </c>
      <c r="I15" s="75"/>
      <c r="J15" s="75"/>
      <c r="K15" s="75"/>
      <c r="L15" s="75"/>
      <c r="M15" s="75"/>
      <c r="N15" s="75">
        <v>533119</v>
      </c>
    </row>
    <row r="16" spans="1:46" ht="18" x14ac:dyDescent="0.3">
      <c r="A16" s="76">
        <v>3</v>
      </c>
      <c r="B16" s="96" t="s">
        <v>703</v>
      </c>
      <c r="C16" s="75">
        <v>190.3</v>
      </c>
      <c r="D16" s="75"/>
      <c r="E16" s="75">
        <v>190.3</v>
      </c>
      <c r="F16" s="75">
        <f t="shared" si="0"/>
        <v>0</v>
      </c>
      <c r="G16" s="74">
        <f t="shared" si="1"/>
        <v>0</v>
      </c>
      <c r="H16" s="75">
        <f t="shared" si="2"/>
        <v>0</v>
      </c>
      <c r="I16" s="75"/>
      <c r="J16" s="75"/>
      <c r="K16" s="75"/>
      <c r="L16" s="75"/>
      <c r="M16" s="75"/>
      <c r="N16" s="75">
        <v>7571085.5</v>
      </c>
    </row>
    <row r="17" spans="1:14" ht="18" x14ac:dyDescent="0.3">
      <c r="A17" s="76">
        <v>4</v>
      </c>
      <c r="B17" s="77" t="s">
        <v>704</v>
      </c>
      <c r="C17" s="75">
        <v>48.5</v>
      </c>
      <c r="D17" s="75"/>
      <c r="E17" s="75">
        <v>48.5</v>
      </c>
      <c r="F17" s="75">
        <f t="shared" si="0"/>
        <v>0</v>
      </c>
      <c r="G17" s="74">
        <f t="shared" si="1"/>
        <v>0</v>
      </c>
      <c r="H17" s="75">
        <f t="shared" si="2"/>
        <v>0</v>
      </c>
      <c r="I17" s="75"/>
      <c r="J17" s="75"/>
      <c r="K17" s="75"/>
      <c r="L17" s="75"/>
      <c r="M17" s="75"/>
      <c r="N17" s="75">
        <v>1929572.5</v>
      </c>
    </row>
    <row r="18" spans="1:14" ht="18" x14ac:dyDescent="0.3">
      <c r="A18" s="76">
        <v>5</v>
      </c>
      <c r="B18" s="83" t="s">
        <v>705</v>
      </c>
      <c r="C18" s="75">
        <v>30.9</v>
      </c>
      <c r="D18" s="75"/>
      <c r="E18" s="75">
        <v>30.9</v>
      </c>
      <c r="F18" s="75">
        <f t="shared" si="0"/>
        <v>0</v>
      </c>
      <c r="G18" s="74">
        <f t="shared" si="1"/>
        <v>0</v>
      </c>
      <c r="H18" s="75">
        <f t="shared" si="2"/>
        <v>0</v>
      </c>
      <c r="I18" s="75"/>
      <c r="J18" s="75"/>
      <c r="K18" s="75"/>
      <c r="L18" s="75"/>
      <c r="M18" s="75"/>
      <c r="N18" s="75">
        <v>1229356.5</v>
      </c>
    </row>
    <row r="19" spans="1:14" ht="18" outlineLevel="1" x14ac:dyDescent="0.3">
      <c r="A19" s="76">
        <v>6</v>
      </c>
      <c r="B19" s="97" t="s">
        <v>706</v>
      </c>
      <c r="C19" s="75">
        <v>2145.71</v>
      </c>
      <c r="D19" s="75"/>
      <c r="E19" s="75"/>
      <c r="F19" s="75">
        <f t="shared" si="0"/>
        <v>2145.71</v>
      </c>
      <c r="G19" s="74">
        <f t="shared" si="1"/>
        <v>91342381.5</v>
      </c>
      <c r="H19" s="75">
        <f t="shared" si="2"/>
        <v>82681584.849999994</v>
      </c>
      <c r="I19" s="75">
        <v>80201137.280000001</v>
      </c>
      <c r="J19" s="75">
        <v>2480447.5699999998</v>
      </c>
      <c r="K19" s="75"/>
      <c r="L19" s="75">
        <v>8660796.6500000004</v>
      </c>
      <c r="M19" s="75"/>
      <c r="N19" s="84"/>
    </row>
    <row r="20" spans="1:14" ht="18" outlineLevel="1" x14ac:dyDescent="0.3">
      <c r="A20" s="76">
        <v>7</v>
      </c>
      <c r="B20" s="96" t="s">
        <v>707</v>
      </c>
      <c r="C20" s="75">
        <v>847</v>
      </c>
      <c r="D20" s="75"/>
      <c r="E20" s="75"/>
      <c r="F20" s="75">
        <f t="shared" si="0"/>
        <v>847</v>
      </c>
      <c r="G20" s="74">
        <f t="shared" si="1"/>
        <v>36880695</v>
      </c>
      <c r="H20" s="75">
        <f t="shared" si="2"/>
        <v>33479077.499999996</v>
      </c>
      <c r="I20" s="75">
        <v>32474705.129999995</v>
      </c>
      <c r="J20" s="75">
        <v>1004372.37</v>
      </c>
      <c r="K20" s="75"/>
      <c r="L20" s="75">
        <v>3401617.5</v>
      </c>
      <c r="M20" s="75"/>
      <c r="N20" s="84"/>
    </row>
    <row r="21" spans="1:14" ht="18" outlineLevel="1" x14ac:dyDescent="0.3">
      <c r="A21" s="76">
        <v>8</v>
      </c>
      <c r="B21" s="82" t="s">
        <v>703</v>
      </c>
      <c r="C21" s="75">
        <v>1275.7</v>
      </c>
      <c r="D21" s="75">
        <v>212.4</v>
      </c>
      <c r="E21" s="75"/>
      <c r="F21" s="75">
        <f t="shared" si="0"/>
        <v>1063.3</v>
      </c>
      <c r="G21" s="74">
        <f t="shared" si="1"/>
        <v>43850147.100000001</v>
      </c>
      <c r="H21" s="75">
        <f t="shared" si="2"/>
        <v>43718856.600000001</v>
      </c>
      <c r="I21" s="75">
        <v>40835890.880000003</v>
      </c>
      <c r="J21" s="75">
        <v>1262965.72</v>
      </c>
      <c r="K21" s="75">
        <v>1620000</v>
      </c>
      <c r="L21" s="75">
        <v>131290.49999999988</v>
      </c>
      <c r="M21" s="75"/>
      <c r="N21" s="84"/>
    </row>
    <row r="22" spans="1:14" ht="18" outlineLevel="1" x14ac:dyDescent="0.3">
      <c r="A22" s="76">
        <v>9</v>
      </c>
      <c r="B22" s="82" t="s">
        <v>708</v>
      </c>
      <c r="C22" s="75">
        <v>813.30000000000007</v>
      </c>
      <c r="D22" s="75"/>
      <c r="E22" s="75"/>
      <c r="F22" s="75">
        <f t="shared" si="0"/>
        <v>813.30000000000007</v>
      </c>
      <c r="G22" s="74">
        <f t="shared" si="1"/>
        <v>34803918</v>
      </c>
      <c r="H22" s="75">
        <f t="shared" si="2"/>
        <v>32333269.5</v>
      </c>
      <c r="I22" s="75">
        <v>31363271.399999999</v>
      </c>
      <c r="J22" s="75">
        <v>969998.10000000009</v>
      </c>
      <c r="K22" s="75"/>
      <c r="L22" s="75">
        <v>2470648.5</v>
      </c>
      <c r="M22" s="75"/>
      <c r="N22" s="84"/>
    </row>
    <row r="23" spans="1:14" ht="18" outlineLevel="1" x14ac:dyDescent="0.3">
      <c r="A23" s="76">
        <v>10</v>
      </c>
      <c r="B23" s="83" t="s">
        <v>709</v>
      </c>
      <c r="C23" s="75">
        <v>1299</v>
      </c>
      <c r="D23" s="75"/>
      <c r="E23" s="75"/>
      <c r="F23" s="75">
        <f t="shared" si="0"/>
        <v>1299</v>
      </c>
      <c r="G23" s="74">
        <f t="shared" si="1"/>
        <v>65525895.000000007</v>
      </c>
      <c r="H23" s="75">
        <f t="shared" si="2"/>
        <v>50053508.500000007</v>
      </c>
      <c r="I23" s="75">
        <v>48551903.24000001</v>
      </c>
      <c r="J23" s="75">
        <v>1501605.2599999998</v>
      </c>
      <c r="K23" s="75"/>
      <c r="L23" s="75">
        <v>15472386.5</v>
      </c>
      <c r="M23" s="75"/>
      <c r="N23" s="84"/>
    </row>
    <row r="24" spans="1:14" ht="18" x14ac:dyDescent="0.3">
      <c r="A24" s="208" t="s">
        <v>710</v>
      </c>
      <c r="B24" s="208"/>
      <c r="C24" s="75">
        <f>SUM(C14:C23)</f>
        <v>6704.81</v>
      </c>
      <c r="D24" s="75">
        <f t="shared" ref="D24:N24" si="3">SUM(D14:D23)</f>
        <v>212.4</v>
      </c>
      <c r="E24" s="75">
        <f t="shared" si="3"/>
        <v>324.10000000000002</v>
      </c>
      <c r="F24" s="75">
        <f t="shared" si="3"/>
        <v>6168.31</v>
      </c>
      <c r="G24" s="75">
        <f t="shared" si="3"/>
        <v>272403036.60000002</v>
      </c>
      <c r="H24" s="75">
        <f t="shared" si="3"/>
        <v>242266296.94999999</v>
      </c>
      <c r="I24" s="75">
        <f t="shared" si="3"/>
        <v>233426907.93000001</v>
      </c>
      <c r="J24" s="75">
        <f t="shared" si="3"/>
        <v>7219389.0199999996</v>
      </c>
      <c r="K24" s="75">
        <f t="shared" si="3"/>
        <v>1620000</v>
      </c>
      <c r="L24" s="75">
        <f t="shared" si="3"/>
        <v>30136739.649999999</v>
      </c>
      <c r="M24" s="75">
        <f t="shared" si="3"/>
        <v>0</v>
      </c>
      <c r="N24" s="75">
        <f t="shared" si="3"/>
        <v>12894318.5</v>
      </c>
    </row>
    <row r="25" spans="1:14" ht="18.75" customHeight="1" x14ac:dyDescent="0.3">
      <c r="A25" s="215" t="s">
        <v>711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</row>
    <row r="26" spans="1:14" ht="21" customHeight="1" x14ac:dyDescent="0.3">
      <c r="A26" s="86">
        <v>1</v>
      </c>
      <c r="B26" s="85" t="s">
        <v>703</v>
      </c>
      <c r="C26" s="75">
        <v>39</v>
      </c>
      <c r="D26" s="75"/>
      <c r="E26" s="75">
        <v>39</v>
      </c>
      <c r="F26" s="75">
        <f>C26-D26-E26</f>
        <v>0</v>
      </c>
      <c r="G26" s="74">
        <f>H26+L26+M26</f>
        <v>0</v>
      </c>
      <c r="H26" s="75">
        <f>SUM(I26:K26)</f>
        <v>0</v>
      </c>
      <c r="I26" s="75"/>
      <c r="J26" s="75"/>
      <c r="K26" s="75"/>
      <c r="L26" s="75"/>
      <c r="M26" s="75"/>
      <c r="N26" s="75">
        <v>1551615</v>
      </c>
    </row>
    <row r="27" spans="1:14" s="78" customFormat="1" ht="18" customHeight="1" outlineLevel="1" x14ac:dyDescent="0.3">
      <c r="A27" s="81">
        <v>2</v>
      </c>
      <c r="B27" s="77" t="s">
        <v>712</v>
      </c>
      <c r="C27" s="75">
        <v>330.5</v>
      </c>
      <c r="D27" s="75">
        <v>47.9</v>
      </c>
      <c r="E27" s="75"/>
      <c r="F27" s="75">
        <f t="shared" ref="F27:F33" si="4">C27-D27-E27</f>
        <v>282.60000000000002</v>
      </c>
      <c r="G27" s="74">
        <f>H27+L27+M27</f>
        <v>32129004.199999999</v>
      </c>
      <c r="H27" s="75">
        <f>SUM(I27:K27)</f>
        <v>12881690.560000001</v>
      </c>
      <c r="I27" s="75">
        <v>12495239.84</v>
      </c>
      <c r="J27" s="75">
        <v>386450.72</v>
      </c>
      <c r="K27" s="75"/>
      <c r="L27" s="75">
        <v>3384079.27</v>
      </c>
      <c r="M27" s="75">
        <v>15863234.369999999</v>
      </c>
      <c r="N27" s="75"/>
    </row>
    <row r="28" spans="1:14" s="78" customFormat="1" ht="18" outlineLevel="1" x14ac:dyDescent="0.3">
      <c r="A28" s="86">
        <v>3</v>
      </c>
      <c r="B28" s="88" t="s">
        <v>706</v>
      </c>
      <c r="C28" s="75">
        <v>2380.27</v>
      </c>
      <c r="D28" s="75">
        <v>231.6</v>
      </c>
      <c r="E28" s="75"/>
      <c r="F28" s="75">
        <f t="shared" si="4"/>
        <v>2148.67</v>
      </c>
      <c r="G28" s="74">
        <f t="shared" ref="G28:G33" si="5">H28+L28+M28</f>
        <v>103802752.97</v>
      </c>
      <c r="H28" s="75">
        <f t="shared" ref="H28:H33" si="6">SUM(I28:K28)</f>
        <v>93789438.299999997</v>
      </c>
      <c r="I28" s="75">
        <v>90975755.099999994</v>
      </c>
      <c r="J28" s="75">
        <v>2813683.2</v>
      </c>
      <c r="K28" s="75"/>
      <c r="L28" s="75">
        <v>10013314.67</v>
      </c>
      <c r="M28" s="75"/>
      <c r="N28" s="75"/>
    </row>
    <row r="29" spans="1:14" s="78" customFormat="1" ht="18" outlineLevel="1" x14ac:dyDescent="0.3">
      <c r="A29" s="86">
        <v>4</v>
      </c>
      <c r="B29" s="85" t="s">
        <v>703</v>
      </c>
      <c r="C29" s="75">
        <v>2638.6</v>
      </c>
      <c r="D29" s="75">
        <v>55.4</v>
      </c>
      <c r="E29" s="75"/>
      <c r="F29" s="75">
        <f>C29-D29-E29</f>
        <v>2583.1999999999998</v>
      </c>
      <c r="G29" s="74">
        <f t="shared" si="5"/>
        <v>222515210.12</v>
      </c>
      <c r="H29" s="75">
        <f t="shared" si="6"/>
        <v>103635430.10000001</v>
      </c>
      <c r="I29" s="75">
        <v>100526367.2</v>
      </c>
      <c r="J29" s="75">
        <v>3109062.9</v>
      </c>
      <c r="K29" s="75"/>
      <c r="L29" s="75">
        <v>12315149</v>
      </c>
      <c r="M29" s="75">
        <v>106564631.02</v>
      </c>
      <c r="N29" s="75"/>
    </row>
    <row r="30" spans="1:14" ht="18" outlineLevel="1" x14ac:dyDescent="0.3">
      <c r="A30" s="81">
        <v>5</v>
      </c>
      <c r="B30" s="88" t="s">
        <v>713</v>
      </c>
      <c r="C30" s="75">
        <v>3145.4</v>
      </c>
      <c r="D30" s="75">
        <v>218.6</v>
      </c>
      <c r="E30" s="75"/>
      <c r="F30" s="75">
        <f>C30-D30-E30</f>
        <v>2926.8</v>
      </c>
      <c r="G30" s="74">
        <f t="shared" si="5"/>
        <v>142711461.56</v>
      </c>
      <c r="H30" s="75">
        <f t="shared" si="6"/>
        <v>116160988.03999999</v>
      </c>
      <c r="I30" s="75">
        <v>112676158.23999999</v>
      </c>
      <c r="J30" s="75">
        <v>3484829.8</v>
      </c>
      <c r="K30" s="75"/>
      <c r="L30" s="75">
        <v>2709572.8</v>
      </c>
      <c r="M30" s="75">
        <v>23840900.719999999</v>
      </c>
      <c r="N30" s="75"/>
    </row>
    <row r="31" spans="1:14" ht="18" outlineLevel="1" x14ac:dyDescent="0.3">
      <c r="A31" s="86">
        <v>6</v>
      </c>
      <c r="B31" s="85" t="s">
        <v>714</v>
      </c>
      <c r="C31" s="75">
        <v>32.700000000000003</v>
      </c>
      <c r="D31" s="75"/>
      <c r="E31" s="75"/>
      <c r="F31" s="75">
        <f t="shared" si="4"/>
        <v>32.700000000000003</v>
      </c>
      <c r="G31" s="74">
        <f t="shared" si="5"/>
        <v>1450020</v>
      </c>
      <c r="H31" s="75">
        <f t="shared" si="6"/>
        <v>1077628.5</v>
      </c>
      <c r="I31" s="75">
        <v>1045299.65</v>
      </c>
      <c r="J31" s="75">
        <v>32328.85</v>
      </c>
      <c r="K31" s="75"/>
      <c r="L31" s="75">
        <v>372391.5</v>
      </c>
      <c r="M31" s="75"/>
      <c r="N31" s="75"/>
    </row>
    <row r="32" spans="1:14" ht="18" outlineLevel="1" x14ac:dyDescent="0.3">
      <c r="A32" s="81">
        <v>7</v>
      </c>
      <c r="B32" s="96" t="s">
        <v>715</v>
      </c>
      <c r="C32" s="75">
        <v>147.30000000000001</v>
      </c>
      <c r="D32" s="75"/>
      <c r="E32" s="75"/>
      <c r="F32" s="75">
        <f t="shared" si="4"/>
        <v>147.30000000000001</v>
      </c>
      <c r="G32" s="74">
        <f t="shared" si="5"/>
        <v>6845790</v>
      </c>
      <c r="H32" s="75">
        <f t="shared" si="6"/>
        <v>5855835</v>
      </c>
      <c r="I32" s="75">
        <v>5680159.9500000002</v>
      </c>
      <c r="J32" s="75">
        <v>175675.05</v>
      </c>
      <c r="K32" s="75"/>
      <c r="L32" s="75">
        <v>989955</v>
      </c>
      <c r="M32" s="75"/>
      <c r="N32" s="75"/>
    </row>
    <row r="33" spans="1:14" ht="18" outlineLevel="1" x14ac:dyDescent="0.3">
      <c r="A33" s="81">
        <v>8</v>
      </c>
      <c r="B33" s="79" t="s">
        <v>756</v>
      </c>
      <c r="C33" s="75">
        <v>59.4</v>
      </c>
      <c r="D33" s="75">
        <v>59.4</v>
      </c>
      <c r="E33" s="75"/>
      <c r="F33" s="75">
        <f t="shared" si="4"/>
        <v>0</v>
      </c>
      <c r="G33" s="74">
        <f t="shared" si="5"/>
        <v>680000</v>
      </c>
      <c r="H33" s="75">
        <f t="shared" si="6"/>
        <v>680000</v>
      </c>
      <c r="I33" s="75">
        <v>659600</v>
      </c>
      <c r="J33" s="75">
        <v>20400</v>
      </c>
      <c r="K33" s="75"/>
      <c r="L33" s="75">
        <v>0</v>
      </c>
      <c r="M33" s="75"/>
      <c r="N33" s="75"/>
    </row>
    <row r="34" spans="1:14" ht="18" x14ac:dyDescent="0.3">
      <c r="A34" s="208" t="s">
        <v>716</v>
      </c>
      <c r="B34" s="208"/>
      <c r="C34" s="74">
        <f>SUM(C26:C33)</f>
        <v>8773.17</v>
      </c>
      <c r="D34" s="74">
        <f>SUM(D26:D33)</f>
        <v>612.9</v>
      </c>
      <c r="E34" s="74">
        <f>SUM(E26:E33)</f>
        <v>39</v>
      </c>
      <c r="F34" s="74">
        <f>SUM(F26:F33)</f>
        <v>8121.2699999999995</v>
      </c>
      <c r="G34" s="74">
        <f>SUM(G26:G33)</f>
        <v>510134238.84999996</v>
      </c>
      <c r="H34" s="74">
        <f t="shared" ref="H34:N34" si="7">SUM(H26:H33)</f>
        <v>334081010.5</v>
      </c>
      <c r="I34" s="74">
        <f t="shared" si="7"/>
        <v>324058579.97999996</v>
      </c>
      <c r="J34" s="74">
        <f t="shared" si="7"/>
        <v>10022430.520000001</v>
      </c>
      <c r="K34" s="74">
        <f t="shared" si="7"/>
        <v>0</v>
      </c>
      <c r="L34" s="74">
        <f t="shared" si="7"/>
        <v>29784462.239999998</v>
      </c>
      <c r="M34" s="74">
        <f t="shared" si="7"/>
        <v>146268766.11000001</v>
      </c>
      <c r="N34" s="74">
        <f t="shared" si="7"/>
        <v>1551615</v>
      </c>
    </row>
    <row r="35" spans="1:14" ht="18.75" customHeight="1" x14ac:dyDescent="0.3">
      <c r="A35" s="211" t="s">
        <v>717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3"/>
    </row>
    <row r="36" spans="1:14" ht="18" x14ac:dyDescent="0.3">
      <c r="A36" s="86">
        <v>1</v>
      </c>
      <c r="B36" s="83" t="s">
        <v>705</v>
      </c>
      <c r="C36" s="75">
        <v>1083.3</v>
      </c>
      <c r="D36" s="75">
        <v>32.1</v>
      </c>
      <c r="E36" s="75"/>
      <c r="F36" s="75">
        <f t="shared" ref="F36:F44" si="8">C36-D36-E36</f>
        <v>1051.2</v>
      </c>
      <c r="G36" s="74">
        <f t="shared" ref="G36:G44" si="9">H36+L36+M36</f>
        <v>49191058.539999999</v>
      </c>
      <c r="H36" s="75">
        <f t="shared" ref="H36:H44" si="10">SUM(I36:K36)</f>
        <v>40274807.759999998</v>
      </c>
      <c r="I36" s="75">
        <v>39066563.649999999</v>
      </c>
      <c r="J36" s="75">
        <v>1208244.1100000001</v>
      </c>
      <c r="K36" s="75"/>
      <c r="L36" s="75">
        <v>8916250.7799999993</v>
      </c>
      <c r="M36" s="75"/>
      <c r="N36" s="78"/>
    </row>
    <row r="37" spans="1:14" ht="18" customHeight="1" outlineLevel="1" x14ac:dyDescent="0.3">
      <c r="A37" s="86">
        <v>2</v>
      </c>
      <c r="B37" s="88" t="s">
        <v>706</v>
      </c>
      <c r="C37" s="75">
        <v>2667.69</v>
      </c>
      <c r="D37" s="75">
        <v>18.8</v>
      </c>
      <c r="E37" s="75"/>
      <c r="F37" s="75">
        <f t="shared" si="8"/>
        <v>2648.89</v>
      </c>
      <c r="G37" s="74">
        <f t="shared" si="9"/>
        <v>158326794.59999999</v>
      </c>
      <c r="H37" s="75">
        <f t="shared" si="10"/>
        <v>106134046.65000001</v>
      </c>
      <c r="I37" s="75">
        <v>102950025.25</v>
      </c>
      <c r="J37" s="75">
        <v>3184021.4</v>
      </c>
      <c r="K37" s="75"/>
      <c r="L37" s="75">
        <v>16897087.350000001</v>
      </c>
      <c r="M37" s="75">
        <v>35295660.600000001</v>
      </c>
      <c r="N37" s="75"/>
    </row>
    <row r="38" spans="1:14" ht="18" customHeight="1" outlineLevel="1" x14ac:dyDescent="0.3">
      <c r="A38" s="86">
        <v>3</v>
      </c>
      <c r="B38" s="85" t="s">
        <v>708</v>
      </c>
      <c r="C38" s="75">
        <f>4505.28</f>
        <v>4505.28</v>
      </c>
      <c r="D38" s="75"/>
      <c r="E38" s="75">
        <v>86</v>
      </c>
      <c r="F38" s="75">
        <f t="shared" si="8"/>
        <v>4419.28</v>
      </c>
      <c r="G38" s="74">
        <f>H38+L38+M38</f>
        <v>197095786.42999998</v>
      </c>
      <c r="H38" s="75">
        <f t="shared" si="10"/>
        <v>174377734.32999998</v>
      </c>
      <c r="I38" s="75">
        <v>169146402.34999999</v>
      </c>
      <c r="J38" s="75">
        <v>5231331.9800000004</v>
      </c>
      <c r="K38" s="75"/>
      <c r="L38" s="75">
        <v>22718052.100000001</v>
      </c>
      <c r="M38" s="75"/>
      <c r="N38" s="75">
        <v>3421510</v>
      </c>
    </row>
    <row r="39" spans="1:14" ht="18" customHeight="1" outlineLevel="1" x14ac:dyDescent="0.3">
      <c r="A39" s="86">
        <v>4</v>
      </c>
      <c r="B39" s="88" t="s">
        <v>713</v>
      </c>
      <c r="C39" s="75">
        <v>1736.5</v>
      </c>
      <c r="D39" s="75">
        <v>186.6</v>
      </c>
      <c r="E39" s="75"/>
      <c r="F39" s="75">
        <f t="shared" si="8"/>
        <v>1549.9</v>
      </c>
      <c r="G39" s="74">
        <f t="shared" si="9"/>
        <v>66718118.329999998</v>
      </c>
      <c r="H39" s="75">
        <f t="shared" si="10"/>
        <v>60493949.479999997</v>
      </c>
      <c r="I39" s="75">
        <v>58679130.939999998</v>
      </c>
      <c r="J39" s="75">
        <v>1814818.54</v>
      </c>
      <c r="K39" s="75"/>
      <c r="L39" s="75">
        <v>6224168.8499999996</v>
      </c>
      <c r="M39" s="75"/>
      <c r="N39" s="75"/>
    </row>
    <row r="40" spans="1:14" ht="18" customHeight="1" outlineLevel="1" x14ac:dyDescent="0.3">
      <c r="A40" s="86">
        <v>5</v>
      </c>
      <c r="B40" s="88" t="s">
        <v>718</v>
      </c>
      <c r="C40" s="75">
        <f>2278.2</f>
        <v>2278.1999999999998</v>
      </c>
      <c r="D40" s="75"/>
      <c r="E40" s="75">
        <v>28</v>
      </c>
      <c r="F40" s="75">
        <f t="shared" si="8"/>
        <v>2250.1999999999998</v>
      </c>
      <c r="G40" s="74">
        <f t="shared" si="9"/>
        <v>134881891.94999999</v>
      </c>
      <c r="H40" s="75">
        <f t="shared" si="10"/>
        <v>89524207</v>
      </c>
      <c r="I40" s="75">
        <v>86838480.790000007</v>
      </c>
      <c r="J40" s="75">
        <v>2685726.21</v>
      </c>
      <c r="K40" s="75"/>
      <c r="L40" s="75">
        <v>14231094.5</v>
      </c>
      <c r="M40" s="75">
        <v>31126590.449999999</v>
      </c>
      <c r="N40" s="75">
        <v>1113980</v>
      </c>
    </row>
    <row r="41" spans="1:14" ht="18" customHeight="1" outlineLevel="1" x14ac:dyDescent="0.35">
      <c r="A41" s="86">
        <v>6</v>
      </c>
      <c r="B41" s="87" t="s">
        <v>719</v>
      </c>
      <c r="C41" s="75">
        <v>2311.8000000000002</v>
      </c>
      <c r="D41" s="75">
        <v>90.7</v>
      </c>
      <c r="E41" s="75"/>
      <c r="F41" s="75">
        <f t="shared" si="8"/>
        <v>2221.1000000000004</v>
      </c>
      <c r="G41" s="74">
        <f t="shared" si="9"/>
        <v>92617653.5</v>
      </c>
      <c r="H41" s="75">
        <f t="shared" si="10"/>
        <v>89235928.5</v>
      </c>
      <c r="I41" s="75">
        <v>86558850.640000001</v>
      </c>
      <c r="J41" s="75">
        <v>2677077.86</v>
      </c>
      <c r="K41" s="75"/>
      <c r="L41" s="75">
        <v>3381725</v>
      </c>
      <c r="M41" s="75"/>
      <c r="N41" s="75"/>
    </row>
    <row r="42" spans="1:14" s="78" customFormat="1" ht="18" customHeight="1" outlineLevel="1" x14ac:dyDescent="0.3">
      <c r="A42" s="86">
        <v>7</v>
      </c>
      <c r="B42" s="77" t="s">
        <v>701</v>
      </c>
      <c r="C42" s="75">
        <v>1829.34</v>
      </c>
      <c r="D42" s="75"/>
      <c r="E42" s="75"/>
      <c r="F42" s="75">
        <f t="shared" si="8"/>
        <v>1829.34</v>
      </c>
      <c r="G42" s="74">
        <f t="shared" si="9"/>
        <v>171552570.06</v>
      </c>
      <c r="H42" s="75">
        <f t="shared" si="10"/>
        <v>72780291.899999991</v>
      </c>
      <c r="I42" s="75">
        <v>70596883.142999992</v>
      </c>
      <c r="J42" s="75">
        <v>2183408.7569999993</v>
      </c>
      <c r="K42" s="75"/>
      <c r="L42" s="75">
        <v>5511416.0500000007</v>
      </c>
      <c r="M42" s="75">
        <v>93260862.109999999</v>
      </c>
      <c r="N42" s="75"/>
    </row>
    <row r="43" spans="1:14" s="78" customFormat="1" ht="18" customHeight="1" outlineLevel="1" x14ac:dyDescent="0.3">
      <c r="A43" s="86">
        <v>8</v>
      </c>
      <c r="B43" s="79" t="s">
        <v>756</v>
      </c>
      <c r="C43" s="75">
        <v>1606.4</v>
      </c>
      <c r="D43" s="75">
        <v>21</v>
      </c>
      <c r="E43" s="75"/>
      <c r="F43" s="75">
        <f t="shared" si="8"/>
        <v>1585.4</v>
      </c>
      <c r="G43" s="74">
        <f t="shared" si="9"/>
        <v>101529633</v>
      </c>
      <c r="H43" s="75">
        <f t="shared" si="10"/>
        <v>63706585</v>
      </c>
      <c r="I43" s="75">
        <v>61795387.450000003</v>
      </c>
      <c r="J43" s="75">
        <v>1911197.55</v>
      </c>
      <c r="K43" s="75"/>
      <c r="L43" s="75">
        <v>7861516</v>
      </c>
      <c r="M43" s="75">
        <v>29961532</v>
      </c>
      <c r="N43" s="75"/>
    </row>
    <row r="44" spans="1:14" ht="18" customHeight="1" outlineLevel="1" x14ac:dyDescent="0.3">
      <c r="A44" s="86">
        <v>9</v>
      </c>
      <c r="B44" s="79" t="s">
        <v>704</v>
      </c>
      <c r="C44" s="75">
        <v>21.6</v>
      </c>
      <c r="D44" s="75"/>
      <c r="E44" s="75">
        <v>21.6</v>
      </c>
      <c r="F44" s="75">
        <f t="shared" si="8"/>
        <v>0</v>
      </c>
      <c r="G44" s="74">
        <f t="shared" si="9"/>
        <v>0</v>
      </c>
      <c r="H44" s="75">
        <f t="shared" si="10"/>
        <v>0</v>
      </c>
      <c r="I44" s="75"/>
      <c r="J44" s="75"/>
      <c r="K44" s="75"/>
      <c r="L44" s="75"/>
      <c r="M44" s="75"/>
      <c r="N44" s="75">
        <v>859356</v>
      </c>
    </row>
    <row r="45" spans="1:14" ht="18" customHeight="1" x14ac:dyDescent="0.3">
      <c r="A45" s="214" t="s">
        <v>720</v>
      </c>
      <c r="B45" s="214"/>
      <c r="C45" s="80">
        <f t="shared" ref="C45:N45" si="11">SUM(C36:C44)</f>
        <v>18040.11</v>
      </c>
      <c r="D45" s="80">
        <f t="shared" si="11"/>
        <v>349.2</v>
      </c>
      <c r="E45" s="80">
        <f t="shared" si="11"/>
        <v>135.6</v>
      </c>
      <c r="F45" s="80">
        <f t="shared" si="11"/>
        <v>17555.310000000001</v>
      </c>
      <c r="G45" s="80">
        <f t="shared" si="11"/>
        <v>971913506.40999985</v>
      </c>
      <c r="H45" s="80">
        <f t="shared" si="11"/>
        <v>696527550.62</v>
      </c>
      <c r="I45" s="80">
        <f t="shared" si="11"/>
        <v>675631724.21300006</v>
      </c>
      <c r="J45" s="80">
        <f t="shared" si="11"/>
        <v>20895826.407000002</v>
      </c>
      <c r="K45" s="80">
        <f t="shared" si="11"/>
        <v>0</v>
      </c>
      <c r="L45" s="80">
        <f t="shared" si="11"/>
        <v>85741310.63000001</v>
      </c>
      <c r="M45" s="80">
        <f t="shared" si="11"/>
        <v>189644645.16</v>
      </c>
      <c r="N45" s="80">
        <f t="shared" si="11"/>
        <v>5394846</v>
      </c>
    </row>
    <row r="46" spans="1:14" ht="18.75" customHeight="1" x14ac:dyDescent="0.3">
      <c r="A46" s="211" t="s">
        <v>721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3"/>
    </row>
    <row r="47" spans="1:14" ht="18" outlineLevel="1" x14ac:dyDescent="0.3">
      <c r="A47" s="81">
        <v>1</v>
      </c>
      <c r="B47" s="82" t="s">
        <v>722</v>
      </c>
      <c r="C47" s="75">
        <v>1102.5999999999999</v>
      </c>
      <c r="D47" s="75"/>
      <c r="E47" s="82"/>
      <c r="F47" s="75">
        <f t="shared" ref="F47:F55" si="12">C47-D47-E47</f>
        <v>1102.5999999999999</v>
      </c>
      <c r="G47" s="74">
        <f t="shared" ref="G47:G55" si="13">H47+L47+M47</f>
        <v>44483608.5</v>
      </c>
      <c r="H47" s="75">
        <f t="shared" ref="H47:H55" si="14">SUM(I47:K47)</f>
        <v>43866941</v>
      </c>
      <c r="I47" s="75">
        <v>42550932.770000003</v>
      </c>
      <c r="J47" s="75">
        <v>1316008.23</v>
      </c>
      <c r="K47" s="75"/>
      <c r="L47" s="75">
        <v>616667.5</v>
      </c>
      <c r="M47" s="75"/>
      <c r="N47" s="75"/>
    </row>
    <row r="48" spans="1:14" ht="18" outlineLevel="1" x14ac:dyDescent="0.3">
      <c r="A48" s="81">
        <v>2</v>
      </c>
      <c r="B48" s="82" t="s">
        <v>723</v>
      </c>
      <c r="C48" s="75">
        <v>246.8</v>
      </c>
      <c r="D48" s="75"/>
      <c r="E48" s="82"/>
      <c r="F48" s="75">
        <f t="shared" si="12"/>
        <v>246.8</v>
      </c>
      <c r="G48" s="74">
        <f t="shared" si="13"/>
        <v>12412920</v>
      </c>
      <c r="H48" s="75">
        <f t="shared" si="14"/>
        <v>9818938</v>
      </c>
      <c r="I48" s="75">
        <v>9524369.8599999994</v>
      </c>
      <c r="J48" s="75">
        <v>294568.14</v>
      </c>
      <c r="K48" s="75"/>
      <c r="L48" s="75">
        <v>2593982</v>
      </c>
      <c r="M48" s="75"/>
      <c r="N48" s="75"/>
    </row>
    <row r="49" spans="1:14" ht="18" outlineLevel="1" x14ac:dyDescent="0.3">
      <c r="A49" s="81">
        <v>3</v>
      </c>
      <c r="B49" s="82" t="s">
        <v>724</v>
      </c>
      <c r="C49" s="75">
        <v>1647.6</v>
      </c>
      <c r="D49" s="75">
        <v>176.2</v>
      </c>
      <c r="E49" s="82"/>
      <c r="F49" s="75">
        <f t="shared" si="12"/>
        <v>1471.3999999999999</v>
      </c>
      <c r="G49" s="74">
        <f t="shared" si="13"/>
        <v>73661927.5</v>
      </c>
      <c r="H49" s="75">
        <f t="shared" si="14"/>
        <v>65549766</v>
      </c>
      <c r="I49" s="75">
        <v>63583273.020000003</v>
      </c>
      <c r="J49" s="75">
        <v>1966492.98</v>
      </c>
      <c r="K49" s="75"/>
      <c r="L49" s="75">
        <v>8112161.5</v>
      </c>
      <c r="M49" s="75"/>
      <c r="N49" s="75"/>
    </row>
    <row r="50" spans="1:14" ht="18" outlineLevel="1" x14ac:dyDescent="0.35">
      <c r="A50" s="81">
        <v>4</v>
      </c>
      <c r="B50" s="87" t="s">
        <v>725</v>
      </c>
      <c r="C50" s="75">
        <v>145.69999999999999</v>
      </c>
      <c r="D50" s="75">
        <v>46</v>
      </c>
      <c r="E50" s="87"/>
      <c r="F50" s="75">
        <f t="shared" si="12"/>
        <v>99.699999999999989</v>
      </c>
      <c r="G50" s="74">
        <f t="shared" si="13"/>
        <v>6922590</v>
      </c>
      <c r="H50" s="75">
        <f t="shared" si="14"/>
        <v>5796674.5</v>
      </c>
      <c r="I50" s="75">
        <v>5622774.2599999998</v>
      </c>
      <c r="J50" s="75">
        <v>173900.24</v>
      </c>
      <c r="K50" s="75"/>
      <c r="L50" s="75">
        <v>1125915.5</v>
      </c>
      <c r="M50" s="75"/>
      <c r="N50" s="75"/>
    </row>
    <row r="51" spans="1:14" ht="18" outlineLevel="1" x14ac:dyDescent="0.3">
      <c r="A51" s="81">
        <v>5</v>
      </c>
      <c r="B51" s="77" t="s">
        <v>726</v>
      </c>
      <c r="C51" s="75">
        <v>1506.7</v>
      </c>
      <c r="D51" s="75">
        <v>135.1</v>
      </c>
      <c r="E51" s="77"/>
      <c r="F51" s="75">
        <f t="shared" si="12"/>
        <v>1371.6000000000001</v>
      </c>
      <c r="G51" s="74">
        <f t="shared" si="13"/>
        <v>67829446.5</v>
      </c>
      <c r="H51" s="75">
        <f t="shared" si="14"/>
        <v>59944059.5</v>
      </c>
      <c r="I51" s="75">
        <v>58145737.710000001</v>
      </c>
      <c r="J51" s="75">
        <v>1798321.79</v>
      </c>
      <c r="K51" s="75"/>
      <c r="L51" s="75">
        <v>7885387</v>
      </c>
      <c r="M51" s="75"/>
      <c r="N51" s="75"/>
    </row>
    <row r="52" spans="1:14" ht="18" outlineLevel="1" x14ac:dyDescent="0.3">
      <c r="A52" s="81">
        <v>6</v>
      </c>
      <c r="B52" s="82" t="s">
        <v>727</v>
      </c>
      <c r="C52" s="75">
        <v>657</v>
      </c>
      <c r="D52" s="75"/>
      <c r="E52" s="82"/>
      <c r="F52" s="75">
        <f t="shared" si="12"/>
        <v>657</v>
      </c>
      <c r="G52" s="74">
        <f t="shared" si="13"/>
        <v>26588315.5</v>
      </c>
      <c r="H52" s="75">
        <f t="shared" si="14"/>
        <v>26138745</v>
      </c>
      <c r="I52" s="75">
        <v>25354582.649999999</v>
      </c>
      <c r="J52" s="75">
        <v>784162.34999999986</v>
      </c>
      <c r="K52" s="75"/>
      <c r="L52" s="75">
        <v>449570.50000000017</v>
      </c>
      <c r="M52" s="75"/>
      <c r="N52" s="75"/>
    </row>
    <row r="53" spans="1:14" ht="18" outlineLevel="1" x14ac:dyDescent="0.3">
      <c r="A53" s="81">
        <v>7</v>
      </c>
      <c r="B53" s="82" t="s">
        <v>713</v>
      </c>
      <c r="C53" s="75">
        <v>3782.5</v>
      </c>
      <c r="D53" s="75">
        <v>102.1</v>
      </c>
      <c r="E53" s="82"/>
      <c r="F53" s="75">
        <f t="shared" si="12"/>
        <v>3680.4</v>
      </c>
      <c r="G53" s="74">
        <f t="shared" si="13"/>
        <v>195493555.30000001</v>
      </c>
      <c r="H53" s="75">
        <f t="shared" si="14"/>
        <v>150486762.5</v>
      </c>
      <c r="I53" s="75">
        <v>145972159.56999999</v>
      </c>
      <c r="J53" s="75">
        <v>4514602.93</v>
      </c>
      <c r="K53" s="75"/>
      <c r="L53" s="75">
        <v>2212046</v>
      </c>
      <c r="M53" s="75">
        <v>42794746.799999997</v>
      </c>
      <c r="N53" s="75"/>
    </row>
    <row r="54" spans="1:14" ht="18" outlineLevel="1" x14ac:dyDescent="0.35">
      <c r="A54" s="81">
        <v>8</v>
      </c>
      <c r="B54" s="96" t="s">
        <v>707</v>
      </c>
      <c r="C54" s="75">
        <v>59.1</v>
      </c>
      <c r="D54" s="75"/>
      <c r="E54" s="89"/>
      <c r="F54" s="75">
        <f t="shared" si="12"/>
        <v>59.1</v>
      </c>
      <c r="G54" s="74">
        <f t="shared" si="13"/>
        <v>2864520</v>
      </c>
      <c r="H54" s="75">
        <f t="shared" si="14"/>
        <v>2351293.5</v>
      </c>
      <c r="I54" s="75">
        <v>2280754.7000000002</v>
      </c>
      <c r="J54" s="75">
        <v>70538.8</v>
      </c>
      <c r="K54" s="89"/>
      <c r="L54" s="75">
        <v>513226.49999999994</v>
      </c>
      <c r="M54" s="75"/>
      <c r="N54" s="89"/>
    </row>
    <row r="55" spans="1:14" ht="18" outlineLevel="1" x14ac:dyDescent="0.3">
      <c r="A55" s="81">
        <v>9</v>
      </c>
      <c r="B55" s="82" t="s">
        <v>728</v>
      </c>
      <c r="C55" s="75">
        <v>1340.5</v>
      </c>
      <c r="D55" s="75">
        <v>54.8</v>
      </c>
      <c r="E55" s="82"/>
      <c r="F55" s="75">
        <f t="shared" si="12"/>
        <v>1285.7</v>
      </c>
      <c r="G55" s="74">
        <f t="shared" si="13"/>
        <v>68549555</v>
      </c>
      <c r="H55" s="75">
        <f t="shared" si="14"/>
        <v>53331792.5</v>
      </c>
      <c r="I55" s="75">
        <v>51731838.719999999</v>
      </c>
      <c r="J55" s="75">
        <v>1599953.78</v>
      </c>
      <c r="K55" s="75"/>
      <c r="L55" s="75">
        <v>15217762.5</v>
      </c>
      <c r="M55" s="75"/>
      <c r="N55" s="75"/>
    </row>
    <row r="56" spans="1:14" ht="18" x14ac:dyDescent="0.3">
      <c r="A56" s="208" t="s">
        <v>729</v>
      </c>
      <c r="B56" s="208"/>
      <c r="C56" s="74">
        <f>SUM(C47:C55)</f>
        <v>10488.5</v>
      </c>
      <c r="D56" s="74">
        <f t="shared" ref="D56:N56" si="15">SUM(D47:D55)</f>
        <v>514.19999999999993</v>
      </c>
      <c r="E56" s="74">
        <f t="shared" si="15"/>
        <v>0</v>
      </c>
      <c r="F56" s="74">
        <f t="shared" si="15"/>
        <v>9974.3000000000011</v>
      </c>
      <c r="G56" s="74">
        <f t="shared" si="15"/>
        <v>498806438.30000001</v>
      </c>
      <c r="H56" s="74">
        <f t="shared" si="15"/>
        <v>417284972.5</v>
      </c>
      <c r="I56" s="74">
        <f t="shared" si="15"/>
        <v>404766423.25999999</v>
      </c>
      <c r="J56" s="74">
        <f t="shared" si="15"/>
        <v>12518549.24</v>
      </c>
      <c r="K56" s="74">
        <f t="shared" si="15"/>
        <v>0</v>
      </c>
      <c r="L56" s="74">
        <f t="shared" si="15"/>
        <v>38726719</v>
      </c>
      <c r="M56" s="74">
        <f t="shared" si="15"/>
        <v>42794746.799999997</v>
      </c>
      <c r="N56" s="74">
        <f t="shared" si="15"/>
        <v>0</v>
      </c>
    </row>
    <row r="57" spans="1:14" ht="18.75" customHeight="1" x14ac:dyDescent="0.3">
      <c r="A57" s="215" t="s">
        <v>730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76"/>
      <c r="N57" s="76"/>
    </row>
    <row r="58" spans="1:14" ht="18" outlineLevel="1" x14ac:dyDescent="0.3">
      <c r="A58" s="81">
        <v>1</v>
      </c>
      <c r="B58" s="82" t="s">
        <v>705</v>
      </c>
      <c r="C58" s="75">
        <v>2412.7800000000002</v>
      </c>
      <c r="D58" s="75">
        <v>103.42</v>
      </c>
      <c r="E58" s="82"/>
      <c r="F58" s="75">
        <f t="shared" ref="F58:F72" si="16">C58-D58-E58</f>
        <v>2309.36</v>
      </c>
      <c r="G58" s="74">
        <f t="shared" ref="G58:G72" si="17">H58+L58+M58</f>
        <v>115331940.8</v>
      </c>
      <c r="H58" s="75">
        <f t="shared" ref="H58:H72" si="18">SUM(I58:K58)</f>
        <v>95992452.299999997</v>
      </c>
      <c r="I58" s="75">
        <v>93112678.730000004</v>
      </c>
      <c r="J58" s="75">
        <v>2879773.57</v>
      </c>
      <c r="K58" s="75"/>
      <c r="L58" s="75">
        <v>19339488.5</v>
      </c>
      <c r="M58" s="75"/>
      <c r="N58" s="75"/>
    </row>
    <row r="59" spans="1:14" ht="18" customHeight="1" outlineLevel="1" x14ac:dyDescent="0.3">
      <c r="A59" s="81">
        <v>2</v>
      </c>
      <c r="B59" s="77" t="s">
        <v>702</v>
      </c>
      <c r="C59" s="75">
        <v>1063.7</v>
      </c>
      <c r="D59" s="75">
        <v>66.8</v>
      </c>
      <c r="E59" s="77"/>
      <c r="F59" s="75">
        <f t="shared" si="16"/>
        <v>996.90000000000009</v>
      </c>
      <c r="G59" s="74">
        <f t="shared" si="17"/>
        <v>73557996.099999994</v>
      </c>
      <c r="H59" s="75">
        <f t="shared" si="18"/>
        <v>42319304.5</v>
      </c>
      <c r="I59" s="75">
        <v>41049725.369999997</v>
      </c>
      <c r="J59" s="75">
        <v>1269579.1299999999</v>
      </c>
      <c r="K59" s="75"/>
      <c r="L59" s="75">
        <v>10184960</v>
      </c>
      <c r="M59" s="75">
        <v>21053731.600000001</v>
      </c>
      <c r="N59" s="75"/>
    </row>
    <row r="60" spans="1:14" ht="18" outlineLevel="1" x14ac:dyDescent="0.3">
      <c r="A60" s="81">
        <v>3</v>
      </c>
      <c r="B60" s="77" t="s">
        <v>731</v>
      </c>
      <c r="C60" s="75">
        <v>414.1</v>
      </c>
      <c r="D60" s="75">
        <v>45.4</v>
      </c>
      <c r="E60" s="77"/>
      <c r="F60" s="75">
        <f t="shared" si="16"/>
        <v>368.70000000000005</v>
      </c>
      <c r="G60" s="74">
        <f t="shared" si="17"/>
        <v>27146793.199999999</v>
      </c>
      <c r="H60" s="75">
        <f t="shared" si="18"/>
        <v>16474968.5</v>
      </c>
      <c r="I60" s="75">
        <v>15980719.439999999</v>
      </c>
      <c r="J60" s="75">
        <v>494249.06</v>
      </c>
      <c r="K60" s="75"/>
      <c r="L60" s="75">
        <v>3146993.5</v>
      </c>
      <c r="M60" s="75">
        <v>7524831.2000000002</v>
      </c>
      <c r="N60" s="75"/>
    </row>
    <row r="61" spans="1:14" ht="18" outlineLevel="1" x14ac:dyDescent="0.3">
      <c r="A61" s="81">
        <v>4</v>
      </c>
      <c r="B61" s="82" t="s">
        <v>732</v>
      </c>
      <c r="C61" s="75">
        <v>263.10000000000002</v>
      </c>
      <c r="D61" s="75">
        <v>58.9</v>
      </c>
      <c r="E61" s="82"/>
      <c r="F61" s="75">
        <f t="shared" si="16"/>
        <v>204.20000000000002</v>
      </c>
      <c r="G61" s="74">
        <f t="shared" si="17"/>
        <v>12305500.5</v>
      </c>
      <c r="H61" s="75">
        <f t="shared" si="18"/>
        <v>10467433.5</v>
      </c>
      <c r="I61" s="75">
        <v>10153410.5</v>
      </c>
      <c r="J61" s="75">
        <v>314023</v>
      </c>
      <c r="K61" s="75"/>
      <c r="L61" s="75">
        <v>1838067.0000000002</v>
      </c>
      <c r="M61" s="75"/>
      <c r="N61" s="75"/>
    </row>
    <row r="62" spans="1:14" ht="18" outlineLevel="1" x14ac:dyDescent="0.3">
      <c r="A62" s="81">
        <v>5</v>
      </c>
      <c r="B62" s="96" t="s">
        <v>733</v>
      </c>
      <c r="C62" s="75">
        <v>2826.1</v>
      </c>
      <c r="D62" s="75"/>
      <c r="E62" s="82"/>
      <c r="F62" s="75">
        <f t="shared" si="16"/>
        <v>2826.1</v>
      </c>
      <c r="G62" s="74">
        <f t="shared" si="17"/>
        <v>192097019.40000001</v>
      </c>
      <c r="H62" s="75">
        <f t="shared" si="18"/>
        <v>112436388.5</v>
      </c>
      <c r="I62" s="75">
        <v>109063296.84</v>
      </c>
      <c r="J62" s="75">
        <v>3373091.66</v>
      </c>
      <c r="K62" s="75"/>
      <c r="L62" s="75">
        <v>22617772.5</v>
      </c>
      <c r="M62" s="75">
        <v>57042858.399999999</v>
      </c>
      <c r="N62" s="75"/>
    </row>
    <row r="63" spans="1:14" ht="18" outlineLevel="1" x14ac:dyDescent="0.3">
      <c r="A63" s="81">
        <v>6</v>
      </c>
      <c r="B63" s="82" t="s">
        <v>713</v>
      </c>
      <c r="C63" s="75">
        <v>15408.01</v>
      </c>
      <c r="D63" s="75">
        <v>92</v>
      </c>
      <c r="E63" s="82"/>
      <c r="F63" s="75">
        <f t="shared" si="16"/>
        <v>15316.01</v>
      </c>
      <c r="G63" s="74">
        <f t="shared" si="17"/>
        <v>893294757.22000003</v>
      </c>
      <c r="H63" s="75">
        <f t="shared" si="18"/>
        <v>613007677.85000002</v>
      </c>
      <c r="I63" s="75">
        <v>594617447.5</v>
      </c>
      <c r="J63" s="75">
        <v>18390230.350000001</v>
      </c>
      <c r="K63" s="90"/>
      <c r="L63" s="75">
        <v>16111731.449999999</v>
      </c>
      <c r="M63" s="75">
        <v>264175347.91999999</v>
      </c>
      <c r="N63" s="75"/>
    </row>
    <row r="64" spans="1:14" ht="18" outlineLevel="1" x14ac:dyDescent="0.3">
      <c r="A64" s="81">
        <v>7</v>
      </c>
      <c r="B64" s="82" t="s">
        <v>728</v>
      </c>
      <c r="C64" s="75">
        <v>6659.1</v>
      </c>
      <c r="D64" s="75">
        <v>47.2</v>
      </c>
      <c r="E64" s="82"/>
      <c r="F64" s="75">
        <f t="shared" si="16"/>
        <v>6611.9000000000005</v>
      </c>
      <c r="G64" s="74">
        <f t="shared" si="17"/>
        <v>385336233.80000001</v>
      </c>
      <c r="H64" s="75">
        <f t="shared" si="18"/>
        <v>264932293.5</v>
      </c>
      <c r="I64" s="75">
        <v>256984324.69999999</v>
      </c>
      <c r="J64" s="75">
        <v>7947968.7999999998</v>
      </c>
      <c r="K64" s="75"/>
      <c r="L64" s="75">
        <v>6536675.4999999991</v>
      </c>
      <c r="M64" s="75">
        <v>113867264.8</v>
      </c>
      <c r="N64" s="75"/>
    </row>
    <row r="65" spans="1:29" ht="18" outlineLevel="1" x14ac:dyDescent="0.3">
      <c r="A65" s="81">
        <v>8</v>
      </c>
      <c r="B65" s="79" t="s">
        <v>734</v>
      </c>
      <c r="C65" s="75">
        <v>165.5</v>
      </c>
      <c r="D65" s="75"/>
      <c r="E65" s="79"/>
      <c r="F65" s="75">
        <f t="shared" si="16"/>
        <v>165.5</v>
      </c>
      <c r="G65" s="74">
        <f t="shared" si="17"/>
        <v>7972914</v>
      </c>
      <c r="H65" s="75">
        <f t="shared" si="18"/>
        <v>6584417.5</v>
      </c>
      <c r="I65" s="75">
        <v>6386884.9800000004</v>
      </c>
      <c r="J65" s="75">
        <v>197532.52</v>
      </c>
      <c r="K65" s="75"/>
      <c r="L65" s="75">
        <v>1388496.5</v>
      </c>
      <c r="M65" s="75"/>
      <c r="N65" s="75"/>
    </row>
    <row r="66" spans="1:29" ht="21" customHeight="1" outlineLevel="1" x14ac:dyDescent="0.3">
      <c r="A66" s="81">
        <v>9</v>
      </c>
      <c r="B66" s="77" t="s">
        <v>735</v>
      </c>
      <c r="C66" s="75">
        <v>71.3</v>
      </c>
      <c r="D66" s="75"/>
      <c r="E66" s="77"/>
      <c r="F66" s="75">
        <f t="shared" si="16"/>
        <v>71.3</v>
      </c>
      <c r="G66" s="74">
        <f t="shared" si="17"/>
        <v>3501080</v>
      </c>
      <c r="H66" s="75">
        <f t="shared" si="18"/>
        <v>2836670.5</v>
      </c>
      <c r="I66" s="75">
        <v>2751570.38</v>
      </c>
      <c r="J66" s="75">
        <v>85100.12</v>
      </c>
      <c r="K66" s="75"/>
      <c r="L66" s="75">
        <v>664409.5</v>
      </c>
      <c r="M66" s="75"/>
      <c r="N66" s="75"/>
    </row>
    <row r="67" spans="1:29" ht="18" outlineLevel="1" x14ac:dyDescent="0.3">
      <c r="A67" s="81">
        <v>10</v>
      </c>
      <c r="B67" s="77" t="s">
        <v>736</v>
      </c>
      <c r="C67" s="75">
        <v>149</v>
      </c>
      <c r="D67" s="75"/>
      <c r="E67" s="77"/>
      <c r="F67" s="75">
        <f t="shared" si="16"/>
        <v>149</v>
      </c>
      <c r="G67" s="74">
        <f t="shared" si="17"/>
        <v>6843020.0000000009</v>
      </c>
      <c r="H67" s="75">
        <f t="shared" si="18"/>
        <v>5927965.0000000009</v>
      </c>
      <c r="I67" s="75">
        <v>5750126.0500000007</v>
      </c>
      <c r="J67" s="75">
        <v>177838.94999999998</v>
      </c>
      <c r="K67" s="75"/>
      <c r="L67" s="75">
        <v>915055</v>
      </c>
      <c r="M67" s="75"/>
      <c r="N67" s="75"/>
    </row>
    <row r="68" spans="1:29" ht="18" outlineLevel="1" x14ac:dyDescent="0.3">
      <c r="A68" s="81">
        <v>11</v>
      </c>
      <c r="B68" s="83" t="s">
        <v>709</v>
      </c>
      <c r="C68" s="75">
        <v>22.3</v>
      </c>
      <c r="D68" s="75"/>
      <c r="E68" s="75"/>
      <c r="F68" s="75">
        <f t="shared" si="16"/>
        <v>22.3</v>
      </c>
      <c r="G68" s="74">
        <f t="shared" si="17"/>
        <v>1113980</v>
      </c>
      <c r="H68" s="75">
        <f t="shared" si="18"/>
        <v>887205.5</v>
      </c>
      <c r="I68" s="75">
        <v>860589.34</v>
      </c>
      <c r="J68" s="75">
        <v>26616.16</v>
      </c>
      <c r="K68" s="75"/>
      <c r="L68" s="75">
        <v>226774.49999999997</v>
      </c>
      <c r="M68" s="75"/>
      <c r="N68" s="75"/>
    </row>
    <row r="69" spans="1:29" ht="18" outlineLevel="1" x14ac:dyDescent="0.35">
      <c r="A69" s="81">
        <v>12</v>
      </c>
      <c r="B69" s="87" t="s">
        <v>719</v>
      </c>
      <c r="C69" s="75">
        <v>437.3</v>
      </c>
      <c r="D69" s="75"/>
      <c r="E69" s="75"/>
      <c r="F69" s="75">
        <f t="shared" si="16"/>
        <v>437.3</v>
      </c>
      <c r="G69" s="74">
        <f t="shared" si="17"/>
        <v>17668518.5</v>
      </c>
      <c r="H69" s="75">
        <f t="shared" si="18"/>
        <v>17397980.5</v>
      </c>
      <c r="I69" s="75">
        <v>16876041.079999998</v>
      </c>
      <c r="J69" s="75">
        <v>521939.42</v>
      </c>
      <c r="K69" s="75"/>
      <c r="L69" s="75">
        <v>270538.00000000017</v>
      </c>
      <c r="M69" s="75"/>
      <c r="N69" s="75"/>
    </row>
    <row r="70" spans="1:29" ht="18" outlineLevel="1" x14ac:dyDescent="0.35">
      <c r="A70" s="81">
        <v>13</v>
      </c>
      <c r="B70" s="89" t="s">
        <v>756</v>
      </c>
      <c r="C70" s="75">
        <v>61.4</v>
      </c>
      <c r="D70" s="75"/>
      <c r="E70" s="75"/>
      <c r="F70" s="75">
        <f t="shared" si="16"/>
        <v>61.4</v>
      </c>
      <c r="G70" s="74">
        <f t="shared" si="17"/>
        <v>3341940</v>
      </c>
      <c r="H70" s="75">
        <f t="shared" si="18"/>
        <v>2442799</v>
      </c>
      <c r="I70" s="75">
        <v>2369515.0299999998</v>
      </c>
      <c r="J70" s="75">
        <v>73283.97</v>
      </c>
      <c r="K70" s="75"/>
      <c r="L70" s="75">
        <v>899140.99999999988</v>
      </c>
      <c r="M70" s="75"/>
      <c r="N70" s="91"/>
    </row>
    <row r="71" spans="1:29" ht="18" outlineLevel="1" x14ac:dyDescent="0.3">
      <c r="A71" s="81">
        <v>14</v>
      </c>
      <c r="B71" s="77" t="s">
        <v>704</v>
      </c>
      <c r="C71" s="75">
        <v>13935.01</v>
      </c>
      <c r="D71" s="75">
        <v>1628.8</v>
      </c>
      <c r="E71" s="75"/>
      <c r="F71" s="75">
        <f t="shared" si="16"/>
        <v>12306.210000000001</v>
      </c>
      <c r="G71" s="74">
        <f t="shared" si="17"/>
        <v>955789954.10000002</v>
      </c>
      <c r="H71" s="75">
        <f t="shared" si="18"/>
        <v>554404372.85000002</v>
      </c>
      <c r="I71" s="75">
        <v>508664381.12</v>
      </c>
      <c r="J71" s="75">
        <v>45739991.729999997</v>
      </c>
      <c r="K71" s="75"/>
      <c r="L71" s="75">
        <v>136808281.65000001</v>
      </c>
      <c r="M71" s="75">
        <v>264577299.59999999</v>
      </c>
      <c r="N71" s="75"/>
    </row>
    <row r="72" spans="1:29" ht="18" outlineLevel="1" x14ac:dyDescent="0.3">
      <c r="A72" s="81">
        <v>15</v>
      </c>
      <c r="B72" s="77" t="s">
        <v>737</v>
      </c>
      <c r="C72" s="75">
        <v>119.5</v>
      </c>
      <c r="D72" s="75"/>
      <c r="E72" s="75"/>
      <c r="F72" s="75">
        <f t="shared" si="16"/>
        <v>119.5</v>
      </c>
      <c r="G72" s="74">
        <f t="shared" si="17"/>
        <v>5096458.5</v>
      </c>
      <c r="H72" s="75">
        <f t="shared" si="18"/>
        <v>4754307.5</v>
      </c>
      <c r="I72" s="75">
        <v>4611678.2699999996</v>
      </c>
      <c r="J72" s="75">
        <v>142629.23000000001</v>
      </c>
      <c r="K72" s="75"/>
      <c r="L72" s="75">
        <v>342151</v>
      </c>
      <c r="M72" s="75"/>
      <c r="N72" s="75"/>
    </row>
    <row r="73" spans="1:29" ht="18" x14ac:dyDescent="0.3">
      <c r="A73" s="208" t="s">
        <v>738</v>
      </c>
      <c r="B73" s="208"/>
      <c r="C73" s="75">
        <f>SUM(C58:C72)</f>
        <v>44008.2</v>
      </c>
      <c r="D73" s="75">
        <f>SUM(D58:D72)</f>
        <v>2042.52</v>
      </c>
      <c r="E73" s="75">
        <f t="shared" ref="E73:N73" si="19">SUM(E58:E72)</f>
        <v>0</v>
      </c>
      <c r="F73" s="75">
        <f t="shared" si="19"/>
        <v>41965.68</v>
      </c>
      <c r="G73" s="75">
        <f>SUM(G58:G72)</f>
        <v>2700398106.1199999</v>
      </c>
      <c r="H73" s="75">
        <f t="shared" si="19"/>
        <v>1750866237</v>
      </c>
      <c r="I73" s="75">
        <f t="shared" si="19"/>
        <v>1669232389.3299999</v>
      </c>
      <c r="J73" s="75">
        <f t="shared" si="19"/>
        <v>81633847.670000002</v>
      </c>
      <c r="K73" s="75">
        <f t="shared" si="19"/>
        <v>0</v>
      </c>
      <c r="L73" s="75">
        <f t="shared" si="19"/>
        <v>221290535.60000002</v>
      </c>
      <c r="M73" s="75">
        <f t="shared" si="19"/>
        <v>728241333.51999998</v>
      </c>
      <c r="N73" s="75">
        <f t="shared" si="19"/>
        <v>0</v>
      </c>
    </row>
    <row r="74" spans="1:29" s="53" customFormat="1" ht="18" x14ac:dyDescent="0.3">
      <c r="A74" s="208" t="s">
        <v>739</v>
      </c>
      <c r="B74" s="208"/>
      <c r="C74" s="74">
        <f t="shared" ref="C74:N74" si="20">C24+C34+C45+C56+C73</f>
        <v>88014.79</v>
      </c>
      <c r="D74" s="74">
        <f t="shared" si="20"/>
        <v>3731.22</v>
      </c>
      <c r="E74" s="74">
        <f t="shared" si="20"/>
        <v>498.70000000000005</v>
      </c>
      <c r="F74" s="74">
        <f t="shared" si="20"/>
        <v>83784.87</v>
      </c>
      <c r="G74" s="74">
        <f>G24+G34+G45+G56+G73</f>
        <v>4953655326.2799997</v>
      </c>
      <c r="H74" s="74">
        <f t="shared" si="20"/>
        <v>3441026067.5700002</v>
      </c>
      <c r="I74" s="74">
        <f t="shared" si="20"/>
        <v>3307116024.7130003</v>
      </c>
      <c r="J74" s="74">
        <f t="shared" si="20"/>
        <v>132290042.85699999</v>
      </c>
      <c r="K74" s="74">
        <f t="shared" si="20"/>
        <v>1620000</v>
      </c>
      <c r="L74" s="74">
        <f t="shared" si="20"/>
        <v>405679767.12</v>
      </c>
      <c r="M74" s="74">
        <f t="shared" si="20"/>
        <v>1106949491.5899999</v>
      </c>
      <c r="N74" s="74">
        <f t="shared" si="20"/>
        <v>19840779.5</v>
      </c>
    </row>
    <row r="75" spans="1:29" ht="118.95" customHeight="1" x14ac:dyDescent="0.4">
      <c r="A75" s="209" t="s">
        <v>754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</row>
    <row r="76" spans="1:29" ht="23.25" customHeight="1" x14ac:dyDescent="0.45">
      <c r="A76" s="210" t="s">
        <v>858</v>
      </c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55"/>
      <c r="P76" s="55"/>
      <c r="Q76" s="55"/>
      <c r="R76" s="55"/>
      <c r="S76" s="55"/>
      <c r="T76" s="55"/>
      <c r="U76" s="55"/>
      <c r="V76" s="55"/>
    </row>
    <row r="77" spans="1:29" ht="23.4" x14ac:dyDescent="0.4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55"/>
      <c r="P77" s="55"/>
      <c r="Q77" s="55"/>
      <c r="R77" s="55"/>
      <c r="S77" s="55"/>
      <c r="T77" s="55"/>
      <c r="U77" s="55"/>
      <c r="V77" s="55"/>
    </row>
    <row r="78" spans="1:29" ht="23.4" x14ac:dyDescent="0.4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55"/>
      <c r="P78" s="55"/>
      <c r="Q78" s="55"/>
      <c r="R78" s="55"/>
      <c r="S78" s="55"/>
      <c r="T78" s="55"/>
      <c r="U78" s="55"/>
      <c r="V78" s="55"/>
    </row>
    <row r="79" spans="1:29" ht="70.95" customHeight="1" x14ac:dyDescent="0.45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55"/>
      <c r="P79" s="55"/>
      <c r="Q79" s="55"/>
      <c r="R79" s="55"/>
      <c r="S79" s="55"/>
      <c r="T79" s="55"/>
      <c r="U79" s="55"/>
      <c r="V79" s="55"/>
    </row>
    <row r="83" spans="3:14" x14ac:dyDescent="0.3"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</row>
  </sheetData>
  <mergeCells count="31">
    <mergeCell ref="A6:L6"/>
    <mergeCell ref="K1:N1"/>
    <mergeCell ref="K2:N2"/>
    <mergeCell ref="K3:N3"/>
    <mergeCell ref="K4:N4"/>
    <mergeCell ref="K5:N5"/>
    <mergeCell ref="A34:B34"/>
    <mergeCell ref="A7:N7"/>
    <mergeCell ref="A8:N8"/>
    <mergeCell ref="A9:J9"/>
    <mergeCell ref="A10:A11"/>
    <mergeCell ref="B10:B11"/>
    <mergeCell ref="C10:C11"/>
    <mergeCell ref="D10:F10"/>
    <mergeCell ref="G10:G11"/>
    <mergeCell ref="H10:H11"/>
    <mergeCell ref="I10:K10"/>
    <mergeCell ref="L10:L11"/>
    <mergeCell ref="M10:M11"/>
    <mergeCell ref="A13:N13"/>
    <mergeCell ref="A24:B24"/>
    <mergeCell ref="A25:N25"/>
    <mergeCell ref="A74:B74"/>
    <mergeCell ref="A75:N75"/>
    <mergeCell ref="A76:N79"/>
    <mergeCell ref="A35:N35"/>
    <mergeCell ref="A45:B45"/>
    <mergeCell ref="A46:N46"/>
    <mergeCell ref="A56:B56"/>
    <mergeCell ref="A57:L57"/>
    <mergeCell ref="A73:B73"/>
  </mergeCells>
  <printOptions horizontalCentered="1"/>
  <pageMargins left="0.31496062992125984" right="0.31496062992125984" top="1.1811023622047245" bottom="0.39370078740157483" header="0.70866141732283472" footer="0.31496062992125984"/>
  <pageSetup paperSize="9" scale="35" firstPageNumber="29" fitToHeight="2" orientation="landscape" useFirstPageNumber="1" r:id="rId1"/>
  <headerFooter>
    <oddHeader>&amp;C&amp;"Times New Roman,обычный"&amp;14&amp;P</oddHeader>
  </headerFooter>
  <rowBreaks count="1" manualBreakCount="1">
    <brk id="5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zoomScale="70" zoomScaleNormal="70" workbookViewId="0">
      <selection activeCell="F23" sqref="F23"/>
    </sheetView>
  </sheetViews>
  <sheetFormatPr defaultColWidth="8.88671875" defaultRowHeight="14.4" x14ac:dyDescent="0.3"/>
  <cols>
    <col min="1" max="1" width="6.44140625" style="42" customWidth="1"/>
    <col min="2" max="2" width="46.6640625" style="57" customWidth="1"/>
    <col min="3" max="4" width="19.109375" style="42" customWidth="1"/>
    <col min="5" max="5" width="18.88671875" style="42" customWidth="1"/>
    <col min="6" max="6" width="16.88671875" style="42" customWidth="1"/>
    <col min="7" max="7" width="18.44140625" style="42" customWidth="1"/>
    <col min="8" max="8" width="19.109375" style="42" customWidth="1"/>
    <col min="9" max="18" width="20.6640625" style="42" customWidth="1"/>
    <col min="19" max="16384" width="8.88671875" style="42"/>
  </cols>
  <sheetData>
    <row r="1" spans="1:18" s="13" customFormat="1" ht="37.5" customHeight="1" x14ac:dyDescent="0.45">
      <c r="B1" s="14"/>
      <c r="M1" s="129" t="s">
        <v>740</v>
      </c>
      <c r="N1" s="129"/>
      <c r="O1" s="129"/>
      <c r="P1" s="129"/>
      <c r="Q1" s="129"/>
      <c r="R1" s="130"/>
    </row>
    <row r="2" spans="1:18" s="13" customFormat="1" ht="22.8" x14ac:dyDescent="0.4">
      <c r="B2" s="14"/>
      <c r="M2" s="228" t="s">
        <v>601</v>
      </c>
      <c r="N2" s="228"/>
      <c r="O2" s="228"/>
      <c r="P2" s="228"/>
      <c r="Q2" s="228"/>
      <c r="R2" s="228"/>
    </row>
    <row r="3" spans="1:18" s="13" customFormat="1" ht="63" customHeight="1" x14ac:dyDescent="0.3">
      <c r="B3" s="14"/>
      <c r="M3" s="236" t="s">
        <v>915</v>
      </c>
      <c r="N3" s="236"/>
      <c r="O3" s="236"/>
      <c r="P3" s="236"/>
      <c r="Q3" s="236"/>
      <c r="R3" s="236"/>
    </row>
    <row r="4" spans="1:18" s="13" customFormat="1" ht="23.25" customHeight="1" x14ac:dyDescent="0.3">
      <c r="B4" s="14"/>
      <c r="M4" s="235" t="s">
        <v>741</v>
      </c>
      <c r="N4" s="235"/>
      <c r="O4" s="235"/>
      <c r="P4" s="235"/>
      <c r="Q4" s="235"/>
      <c r="R4" s="235"/>
    </row>
    <row r="5" spans="1:18" s="13" customFormat="1" ht="27.75" customHeight="1" x14ac:dyDescent="0.3">
      <c r="B5" s="14"/>
      <c r="M5" s="235" t="s">
        <v>603</v>
      </c>
      <c r="N5" s="235"/>
      <c r="O5" s="235"/>
      <c r="P5" s="235"/>
      <c r="Q5" s="235"/>
      <c r="R5" s="235"/>
    </row>
    <row r="6" spans="1:18" s="13" customFormat="1" ht="23.4" customHeight="1" x14ac:dyDescent="0.3">
      <c r="B6" s="14"/>
      <c r="M6" s="235" t="s">
        <v>604</v>
      </c>
      <c r="N6" s="235"/>
      <c r="O6" s="235"/>
      <c r="P6" s="235"/>
      <c r="Q6" s="235"/>
      <c r="R6" s="235"/>
    </row>
    <row r="7" spans="1:18" ht="21" customHeight="1" x14ac:dyDescent="0.3"/>
    <row r="8" spans="1:18" ht="28.5" customHeight="1" x14ac:dyDescent="0.3">
      <c r="A8" s="58"/>
      <c r="B8" s="229" t="s">
        <v>742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59"/>
    </row>
    <row r="10" spans="1:18" s="60" customFormat="1" ht="20.25" customHeight="1" x14ac:dyDescent="0.3">
      <c r="A10" s="230" t="s">
        <v>1</v>
      </c>
      <c r="B10" s="233" t="s">
        <v>625</v>
      </c>
      <c r="C10" s="234" t="s">
        <v>743</v>
      </c>
      <c r="D10" s="234"/>
      <c r="E10" s="234"/>
      <c r="F10" s="234"/>
      <c r="G10" s="234"/>
      <c r="H10" s="234"/>
      <c r="I10" s="234"/>
      <c r="J10" s="234"/>
      <c r="K10" s="234" t="s">
        <v>744</v>
      </c>
      <c r="L10" s="234"/>
      <c r="M10" s="234"/>
      <c r="N10" s="234"/>
      <c r="O10" s="234"/>
      <c r="P10" s="234"/>
      <c r="Q10" s="234"/>
      <c r="R10" s="234"/>
    </row>
    <row r="11" spans="1:18" s="60" customFormat="1" ht="20.25" customHeight="1" x14ac:dyDescent="0.3">
      <c r="A11" s="231"/>
      <c r="B11" s="233"/>
      <c r="C11" s="39" t="s">
        <v>745</v>
      </c>
      <c r="D11" s="39" t="s">
        <v>746</v>
      </c>
      <c r="E11" s="39" t="s">
        <v>747</v>
      </c>
      <c r="F11" s="39" t="s">
        <v>748</v>
      </c>
      <c r="G11" s="39" t="s">
        <v>749</v>
      </c>
      <c r="H11" s="39" t="s">
        <v>750</v>
      </c>
      <c r="I11" s="39" t="s">
        <v>751</v>
      </c>
      <c r="J11" s="39" t="s">
        <v>632</v>
      </c>
      <c r="K11" s="39" t="s">
        <v>745</v>
      </c>
      <c r="L11" s="39" t="s">
        <v>746</v>
      </c>
      <c r="M11" s="39" t="s">
        <v>747</v>
      </c>
      <c r="N11" s="39" t="s">
        <v>748</v>
      </c>
      <c r="O11" s="39" t="s">
        <v>749</v>
      </c>
      <c r="P11" s="39" t="s">
        <v>750</v>
      </c>
      <c r="Q11" s="39" t="s">
        <v>751</v>
      </c>
      <c r="R11" s="39" t="s">
        <v>632</v>
      </c>
    </row>
    <row r="12" spans="1:18" s="60" customFormat="1" ht="20.25" customHeight="1" x14ac:dyDescent="0.3">
      <c r="A12" s="232"/>
      <c r="B12" s="233"/>
      <c r="C12" s="40" t="s">
        <v>16</v>
      </c>
      <c r="D12" s="40" t="s">
        <v>16</v>
      </c>
      <c r="E12" s="40" t="s">
        <v>16</v>
      </c>
      <c r="F12" s="140" t="s">
        <v>16</v>
      </c>
      <c r="G12" s="140" t="s">
        <v>16</v>
      </c>
      <c r="H12" s="140" t="s">
        <v>16</v>
      </c>
      <c r="I12" s="140" t="s">
        <v>16</v>
      </c>
      <c r="J12" s="140" t="s">
        <v>16</v>
      </c>
      <c r="K12" s="40" t="s">
        <v>752</v>
      </c>
      <c r="L12" s="40" t="s">
        <v>752</v>
      </c>
      <c r="M12" s="40" t="s">
        <v>752</v>
      </c>
      <c r="N12" s="40" t="s">
        <v>752</v>
      </c>
      <c r="O12" s="40" t="s">
        <v>752</v>
      </c>
      <c r="P12" s="39" t="s">
        <v>752</v>
      </c>
      <c r="Q12" s="39" t="s">
        <v>752</v>
      </c>
      <c r="R12" s="39" t="s">
        <v>752</v>
      </c>
    </row>
    <row r="13" spans="1:18" s="60" customFormat="1" ht="20.25" customHeight="1" x14ac:dyDescent="0.3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  <c r="I13" s="39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  <c r="O13" s="39">
        <v>15</v>
      </c>
      <c r="P13" s="39">
        <v>16</v>
      </c>
      <c r="Q13" s="39">
        <v>17</v>
      </c>
      <c r="R13" s="39">
        <v>18</v>
      </c>
    </row>
    <row r="14" spans="1:18" s="60" customFormat="1" ht="85.5" customHeight="1" x14ac:dyDescent="0.3">
      <c r="A14" s="61"/>
      <c r="B14" s="41" t="s">
        <v>859</v>
      </c>
      <c r="C14" s="62">
        <f t="shared" ref="C14:R14" si="0">SUM(C15,C25,C33,C43,C53)</f>
        <v>2351.1999999999998</v>
      </c>
      <c r="D14" s="62">
        <f t="shared" si="0"/>
        <v>4244.7800000000007</v>
      </c>
      <c r="E14" s="62">
        <f t="shared" si="0"/>
        <v>3839.7999999999997</v>
      </c>
      <c r="F14" s="98">
        <f t="shared" si="0"/>
        <v>30584.170000000002</v>
      </c>
      <c r="G14" s="98">
        <f t="shared" si="0"/>
        <v>46994.840000000004</v>
      </c>
      <c r="H14" s="98">
        <f t="shared" si="0"/>
        <v>0</v>
      </c>
      <c r="I14" s="98">
        <f t="shared" si="0"/>
        <v>0</v>
      </c>
      <c r="J14" s="98">
        <f t="shared" si="0"/>
        <v>88014.790000000008</v>
      </c>
      <c r="K14" s="99">
        <f t="shared" si="0"/>
        <v>183</v>
      </c>
      <c r="L14" s="99">
        <f t="shared" si="0"/>
        <v>305</v>
      </c>
      <c r="M14" s="99">
        <f t="shared" si="0"/>
        <v>275</v>
      </c>
      <c r="N14" s="99">
        <f t="shared" si="0"/>
        <v>1813</v>
      </c>
      <c r="O14" s="99">
        <f t="shared" si="0"/>
        <v>2578</v>
      </c>
      <c r="P14" s="100">
        <f t="shared" si="0"/>
        <v>0</v>
      </c>
      <c r="Q14" s="100">
        <f t="shared" si="0"/>
        <v>0</v>
      </c>
      <c r="R14" s="65">
        <f t="shared" si="0"/>
        <v>5154</v>
      </c>
    </row>
    <row r="15" spans="1:18" s="60" customFormat="1" ht="18.75" customHeight="1" x14ac:dyDescent="0.3">
      <c r="A15" s="61"/>
      <c r="B15" s="32" t="s">
        <v>648</v>
      </c>
      <c r="C15" s="62">
        <f t="shared" ref="C15:I15" si="1">IF(COUNTIF(C16:C24,"&lt;&gt;x")&gt;0,SUM(C16:C24),"x")</f>
        <v>2351.1999999999998</v>
      </c>
      <c r="D15" s="62">
        <f t="shared" si="1"/>
        <v>3009.61</v>
      </c>
      <c r="E15" s="62">
        <f t="shared" si="1"/>
        <v>1344</v>
      </c>
      <c r="F15" s="101" t="str">
        <f t="shared" si="1"/>
        <v>x</v>
      </c>
      <c r="G15" s="101" t="str">
        <f t="shared" si="1"/>
        <v>x</v>
      </c>
      <c r="H15" s="101" t="str">
        <f t="shared" si="1"/>
        <v>x</v>
      </c>
      <c r="I15" s="101" t="str">
        <f t="shared" si="1"/>
        <v>x</v>
      </c>
      <c r="J15" s="98">
        <f>SUM(J16:J24)</f>
        <v>6704.81</v>
      </c>
      <c r="K15" s="99">
        <f t="shared" ref="K15:Q15" si="2">IF(COUNTIF(K16:K24,"&lt;&gt;x")&gt;0,SUM(K16:K24),"x")</f>
        <v>183</v>
      </c>
      <c r="L15" s="99">
        <f t="shared" si="2"/>
        <v>220</v>
      </c>
      <c r="M15" s="99">
        <f t="shared" si="2"/>
        <v>99</v>
      </c>
      <c r="N15" s="99" t="str">
        <f t="shared" si="2"/>
        <v>x</v>
      </c>
      <c r="O15" s="99" t="str">
        <f t="shared" si="2"/>
        <v>x</v>
      </c>
      <c r="P15" s="99" t="str">
        <f t="shared" si="2"/>
        <v>x</v>
      </c>
      <c r="Q15" s="99" t="str">
        <f t="shared" si="2"/>
        <v>x</v>
      </c>
      <c r="R15" s="65">
        <f>SUM(R16:R24)</f>
        <v>502</v>
      </c>
    </row>
    <row r="16" spans="1:18" s="60" customFormat="1" ht="42" x14ac:dyDescent="0.3">
      <c r="A16" s="39">
        <v>1</v>
      </c>
      <c r="B16" s="32" t="s">
        <v>860</v>
      </c>
      <c r="C16" s="66">
        <v>13.4</v>
      </c>
      <c r="D16" s="66">
        <v>0</v>
      </c>
      <c r="E16" s="66" t="s">
        <v>19</v>
      </c>
      <c r="F16" s="98" t="s">
        <v>19</v>
      </c>
      <c r="G16" s="98" t="s">
        <v>19</v>
      </c>
      <c r="H16" s="98" t="s">
        <v>19</v>
      </c>
      <c r="I16" s="98" t="s">
        <v>19</v>
      </c>
      <c r="J16" s="98">
        <f t="shared" ref="J16:J24" si="3">SUM(C16:I16)</f>
        <v>13.4</v>
      </c>
      <c r="K16" s="99">
        <v>1</v>
      </c>
      <c r="L16" s="99">
        <v>0</v>
      </c>
      <c r="M16" s="99" t="s">
        <v>19</v>
      </c>
      <c r="N16" s="99" t="s">
        <v>19</v>
      </c>
      <c r="O16" s="99" t="s">
        <v>19</v>
      </c>
      <c r="P16" s="100" t="s">
        <v>19</v>
      </c>
      <c r="Q16" s="100" t="s">
        <v>19</v>
      </c>
      <c r="R16" s="65">
        <f t="shared" ref="R16:R24" si="4">SUM(K16:Q16)</f>
        <v>1</v>
      </c>
    </row>
    <row r="17" spans="1:18" s="60" customFormat="1" ht="42" x14ac:dyDescent="0.3">
      <c r="A17" s="39">
        <v>2</v>
      </c>
      <c r="B17" s="32" t="s">
        <v>861</v>
      </c>
      <c r="C17" s="66">
        <v>0</v>
      </c>
      <c r="D17" s="66">
        <v>30.9</v>
      </c>
      <c r="E17" s="66" t="s">
        <v>19</v>
      </c>
      <c r="F17" s="98" t="s">
        <v>19</v>
      </c>
      <c r="G17" s="98" t="s">
        <v>19</v>
      </c>
      <c r="H17" s="98" t="s">
        <v>19</v>
      </c>
      <c r="I17" s="98" t="s">
        <v>19</v>
      </c>
      <c r="J17" s="98">
        <f t="shared" si="3"/>
        <v>30.9</v>
      </c>
      <c r="K17" s="99">
        <v>0</v>
      </c>
      <c r="L17" s="99">
        <v>1</v>
      </c>
      <c r="M17" s="99" t="s">
        <v>19</v>
      </c>
      <c r="N17" s="99" t="s">
        <v>19</v>
      </c>
      <c r="O17" s="99" t="s">
        <v>19</v>
      </c>
      <c r="P17" s="100" t="s">
        <v>19</v>
      </c>
      <c r="Q17" s="100" t="s">
        <v>19</v>
      </c>
      <c r="R17" s="65">
        <f t="shared" si="4"/>
        <v>1</v>
      </c>
    </row>
    <row r="18" spans="1:18" s="60" customFormat="1" ht="66.75" customHeight="1" x14ac:dyDescent="0.3">
      <c r="A18" s="39">
        <v>3</v>
      </c>
      <c r="B18" s="32" t="s">
        <v>862</v>
      </c>
      <c r="C18" s="66">
        <v>646.5</v>
      </c>
      <c r="D18" s="66">
        <v>1499.21</v>
      </c>
      <c r="E18" s="66" t="s">
        <v>19</v>
      </c>
      <c r="F18" s="98" t="s">
        <v>19</v>
      </c>
      <c r="G18" s="98" t="s">
        <v>19</v>
      </c>
      <c r="H18" s="98" t="s">
        <v>19</v>
      </c>
      <c r="I18" s="98" t="s">
        <v>19</v>
      </c>
      <c r="J18" s="98">
        <f t="shared" si="3"/>
        <v>2145.71</v>
      </c>
      <c r="K18" s="99">
        <v>52</v>
      </c>
      <c r="L18" s="99">
        <v>116</v>
      </c>
      <c r="M18" s="99" t="s">
        <v>19</v>
      </c>
      <c r="N18" s="99" t="s">
        <v>19</v>
      </c>
      <c r="O18" s="99" t="s">
        <v>19</v>
      </c>
      <c r="P18" s="100" t="s">
        <v>19</v>
      </c>
      <c r="Q18" s="100" t="s">
        <v>19</v>
      </c>
      <c r="R18" s="65">
        <f t="shared" si="4"/>
        <v>168</v>
      </c>
    </row>
    <row r="19" spans="1:18" s="60" customFormat="1" ht="21" x14ac:dyDescent="0.3">
      <c r="A19" s="39">
        <v>4</v>
      </c>
      <c r="B19" s="32" t="s">
        <v>863</v>
      </c>
      <c r="C19" s="66">
        <v>41</v>
      </c>
      <c r="D19" s="66">
        <v>0</v>
      </c>
      <c r="E19" s="66" t="s">
        <v>19</v>
      </c>
      <c r="F19" s="98" t="s">
        <v>19</v>
      </c>
      <c r="G19" s="98" t="s">
        <v>19</v>
      </c>
      <c r="H19" s="98" t="s">
        <v>19</v>
      </c>
      <c r="I19" s="98" t="s">
        <v>19</v>
      </c>
      <c r="J19" s="98">
        <f t="shared" si="3"/>
        <v>41</v>
      </c>
      <c r="K19" s="99">
        <v>4</v>
      </c>
      <c r="L19" s="99">
        <v>0</v>
      </c>
      <c r="M19" s="99" t="s">
        <v>19</v>
      </c>
      <c r="N19" s="99" t="s">
        <v>19</v>
      </c>
      <c r="O19" s="99" t="s">
        <v>19</v>
      </c>
      <c r="P19" s="100" t="s">
        <v>19</v>
      </c>
      <c r="Q19" s="100" t="s">
        <v>19</v>
      </c>
      <c r="R19" s="65">
        <f t="shared" si="4"/>
        <v>4</v>
      </c>
    </row>
    <row r="20" spans="1:18" s="60" customFormat="1" ht="21" x14ac:dyDescent="0.3">
      <c r="A20" s="39">
        <v>5</v>
      </c>
      <c r="B20" s="32" t="s">
        <v>864</v>
      </c>
      <c r="C20" s="66">
        <v>0</v>
      </c>
      <c r="D20" s="66">
        <v>436.4</v>
      </c>
      <c r="E20" s="66">
        <v>376.9</v>
      </c>
      <c r="F20" s="98" t="s">
        <v>19</v>
      </c>
      <c r="G20" s="98" t="s">
        <v>19</v>
      </c>
      <c r="H20" s="98" t="s">
        <v>19</v>
      </c>
      <c r="I20" s="98" t="s">
        <v>19</v>
      </c>
      <c r="J20" s="98">
        <f t="shared" si="3"/>
        <v>813.3</v>
      </c>
      <c r="K20" s="99">
        <v>0</v>
      </c>
      <c r="L20" s="99">
        <v>39</v>
      </c>
      <c r="M20" s="99">
        <v>27</v>
      </c>
      <c r="N20" s="99" t="s">
        <v>19</v>
      </c>
      <c r="O20" s="99" t="s">
        <v>19</v>
      </c>
      <c r="P20" s="100" t="s">
        <v>19</v>
      </c>
      <c r="Q20" s="100" t="s">
        <v>19</v>
      </c>
      <c r="R20" s="65">
        <f t="shared" si="4"/>
        <v>66</v>
      </c>
    </row>
    <row r="21" spans="1:18" s="60" customFormat="1" ht="42" x14ac:dyDescent="0.3">
      <c r="A21" s="39">
        <v>6</v>
      </c>
      <c r="B21" s="32" t="s">
        <v>865</v>
      </c>
      <c r="C21" s="66">
        <v>0</v>
      </c>
      <c r="D21" s="66">
        <v>0</v>
      </c>
      <c r="E21" s="66">
        <v>847</v>
      </c>
      <c r="F21" s="98" t="s">
        <v>19</v>
      </c>
      <c r="G21" s="98" t="s">
        <v>19</v>
      </c>
      <c r="H21" s="98" t="s">
        <v>19</v>
      </c>
      <c r="I21" s="98" t="s">
        <v>19</v>
      </c>
      <c r="J21" s="98">
        <f t="shared" si="3"/>
        <v>847</v>
      </c>
      <c r="K21" s="99">
        <v>0</v>
      </c>
      <c r="L21" s="99">
        <v>0</v>
      </c>
      <c r="M21" s="99">
        <v>67</v>
      </c>
      <c r="N21" s="99" t="s">
        <v>19</v>
      </c>
      <c r="O21" s="99" t="s">
        <v>19</v>
      </c>
      <c r="P21" s="100" t="s">
        <v>19</v>
      </c>
      <c r="Q21" s="100" t="s">
        <v>19</v>
      </c>
      <c r="R21" s="65">
        <f t="shared" si="4"/>
        <v>67</v>
      </c>
    </row>
    <row r="22" spans="1:18" s="60" customFormat="1" ht="42" x14ac:dyDescent="0.3">
      <c r="A22" s="39">
        <v>7</v>
      </c>
      <c r="B22" s="32" t="s">
        <v>866</v>
      </c>
      <c r="C22" s="66">
        <v>513.79999999999995</v>
      </c>
      <c r="D22" s="66">
        <v>832.1</v>
      </c>
      <c r="E22" s="66">
        <v>120.1</v>
      </c>
      <c r="F22" s="98" t="s">
        <v>19</v>
      </c>
      <c r="G22" s="98" t="s">
        <v>19</v>
      </c>
      <c r="H22" s="98" t="s">
        <v>19</v>
      </c>
      <c r="I22" s="98" t="s">
        <v>19</v>
      </c>
      <c r="J22" s="98">
        <f t="shared" si="3"/>
        <v>1466</v>
      </c>
      <c r="K22" s="99">
        <v>35</v>
      </c>
      <c r="L22" s="99">
        <v>44</v>
      </c>
      <c r="M22" s="99">
        <v>5</v>
      </c>
      <c r="N22" s="99" t="s">
        <v>19</v>
      </c>
      <c r="O22" s="99" t="s">
        <v>19</v>
      </c>
      <c r="P22" s="100" t="s">
        <v>19</v>
      </c>
      <c r="Q22" s="100" t="s">
        <v>19</v>
      </c>
      <c r="R22" s="65">
        <f t="shared" si="4"/>
        <v>84</v>
      </c>
    </row>
    <row r="23" spans="1:18" s="60" customFormat="1" ht="42" x14ac:dyDescent="0.3">
      <c r="A23" s="39">
        <v>8</v>
      </c>
      <c r="B23" s="32" t="s">
        <v>867</v>
      </c>
      <c r="C23" s="66">
        <v>0</v>
      </c>
      <c r="D23" s="66">
        <v>48.5</v>
      </c>
      <c r="E23" s="66" t="s">
        <v>19</v>
      </c>
      <c r="F23" s="98" t="s">
        <v>19</v>
      </c>
      <c r="G23" s="98" t="s">
        <v>19</v>
      </c>
      <c r="H23" s="98" t="s">
        <v>19</v>
      </c>
      <c r="I23" s="98" t="s">
        <v>19</v>
      </c>
      <c r="J23" s="98">
        <f t="shared" si="3"/>
        <v>48.5</v>
      </c>
      <c r="K23" s="99">
        <v>0</v>
      </c>
      <c r="L23" s="99">
        <v>3</v>
      </c>
      <c r="M23" s="99" t="s">
        <v>19</v>
      </c>
      <c r="N23" s="99" t="s">
        <v>19</v>
      </c>
      <c r="O23" s="99" t="s">
        <v>19</v>
      </c>
      <c r="P23" s="100" t="s">
        <v>19</v>
      </c>
      <c r="Q23" s="100" t="s">
        <v>19</v>
      </c>
      <c r="R23" s="65">
        <f t="shared" si="4"/>
        <v>3</v>
      </c>
    </row>
    <row r="24" spans="1:18" s="60" customFormat="1" ht="42" x14ac:dyDescent="0.3">
      <c r="A24" s="39">
        <v>9</v>
      </c>
      <c r="B24" s="32" t="s">
        <v>868</v>
      </c>
      <c r="C24" s="66">
        <v>1136.5</v>
      </c>
      <c r="D24" s="66">
        <v>162.5</v>
      </c>
      <c r="E24" s="66" t="s">
        <v>19</v>
      </c>
      <c r="F24" s="98" t="s">
        <v>19</v>
      </c>
      <c r="G24" s="98" t="s">
        <v>19</v>
      </c>
      <c r="H24" s="98" t="s">
        <v>19</v>
      </c>
      <c r="I24" s="98" t="s">
        <v>19</v>
      </c>
      <c r="J24" s="98">
        <f t="shared" si="3"/>
        <v>1299</v>
      </c>
      <c r="K24" s="99">
        <v>91</v>
      </c>
      <c r="L24" s="99">
        <v>17</v>
      </c>
      <c r="M24" s="99" t="s">
        <v>19</v>
      </c>
      <c r="N24" s="99" t="s">
        <v>19</v>
      </c>
      <c r="O24" s="99" t="s">
        <v>19</v>
      </c>
      <c r="P24" s="100" t="s">
        <v>19</v>
      </c>
      <c r="Q24" s="100" t="s">
        <v>19</v>
      </c>
      <c r="R24" s="65">
        <f t="shared" si="4"/>
        <v>108</v>
      </c>
    </row>
    <row r="25" spans="1:18" s="60" customFormat="1" ht="18.75" customHeight="1" x14ac:dyDescent="0.3">
      <c r="A25" s="61"/>
      <c r="B25" s="32" t="s">
        <v>649</v>
      </c>
      <c r="C25" s="62" t="str">
        <f t="shared" ref="C25:I25" si="5">IF(COUNTIF(C26:C32,"&lt;&gt;x")&gt;0,SUM(C26:C32),"x")</f>
        <v>x</v>
      </c>
      <c r="D25" s="62">
        <f t="shared" si="5"/>
        <v>1235.17</v>
      </c>
      <c r="E25" s="62">
        <f t="shared" si="5"/>
        <v>871.1</v>
      </c>
      <c r="F25" s="101">
        <f t="shared" si="5"/>
        <v>6666.9000000000005</v>
      </c>
      <c r="G25" s="101" t="str">
        <f t="shared" si="5"/>
        <v>x</v>
      </c>
      <c r="H25" s="101" t="str">
        <f t="shared" si="5"/>
        <v>x</v>
      </c>
      <c r="I25" s="101" t="str">
        <f t="shared" si="5"/>
        <v>x</v>
      </c>
      <c r="J25" s="98">
        <f>SUM(J26:J32)</f>
        <v>8773.17</v>
      </c>
      <c r="K25" s="99" t="str">
        <f t="shared" ref="K25:Q25" si="6">IF(COUNTIF(K26:K32,"&lt;&gt;x")&gt;0,SUM(K26:K32),"x")</f>
        <v>x</v>
      </c>
      <c r="L25" s="99">
        <f t="shared" si="6"/>
        <v>85</v>
      </c>
      <c r="M25" s="99">
        <f t="shared" si="6"/>
        <v>72</v>
      </c>
      <c r="N25" s="99">
        <f t="shared" si="6"/>
        <v>380</v>
      </c>
      <c r="O25" s="99" t="str">
        <f t="shared" si="6"/>
        <v>x</v>
      </c>
      <c r="P25" s="99" t="str">
        <f t="shared" si="6"/>
        <v>x</v>
      </c>
      <c r="Q25" s="99" t="str">
        <f t="shared" si="6"/>
        <v>x</v>
      </c>
      <c r="R25" s="65">
        <f>SUM(R26:R32)</f>
        <v>537</v>
      </c>
    </row>
    <row r="26" spans="1:18" s="60" customFormat="1" ht="69" customHeight="1" x14ac:dyDescent="0.3">
      <c r="A26" s="39">
        <v>1</v>
      </c>
      <c r="B26" s="32" t="s">
        <v>862</v>
      </c>
      <c r="C26" s="62" t="s">
        <v>19</v>
      </c>
      <c r="D26" s="62">
        <v>1029.17</v>
      </c>
      <c r="E26" s="62">
        <v>294.89999999999998</v>
      </c>
      <c r="F26" s="98">
        <v>1056.2</v>
      </c>
      <c r="G26" s="98" t="s">
        <v>19</v>
      </c>
      <c r="H26" s="98" t="s">
        <v>19</v>
      </c>
      <c r="I26" s="98" t="s">
        <v>19</v>
      </c>
      <c r="J26" s="98">
        <f t="shared" ref="J26:J32" si="7">SUM(C26:I26)</f>
        <v>2380.2700000000004</v>
      </c>
      <c r="K26" s="99" t="s">
        <v>19</v>
      </c>
      <c r="L26" s="99">
        <v>75</v>
      </c>
      <c r="M26" s="99">
        <v>35</v>
      </c>
      <c r="N26" s="99">
        <v>58</v>
      </c>
      <c r="O26" s="99" t="s">
        <v>19</v>
      </c>
      <c r="P26" s="100" t="s">
        <v>19</v>
      </c>
      <c r="Q26" s="100" t="s">
        <v>19</v>
      </c>
      <c r="R26" s="65">
        <f t="shared" ref="R26:R32" si="8">SUM(K26:Q26)</f>
        <v>168</v>
      </c>
    </row>
    <row r="27" spans="1:18" s="60" customFormat="1" ht="21" x14ac:dyDescent="0.3">
      <c r="A27" s="39">
        <v>2</v>
      </c>
      <c r="B27" s="32" t="s">
        <v>863</v>
      </c>
      <c r="C27" s="62" t="s">
        <v>19</v>
      </c>
      <c r="D27" s="62">
        <v>0</v>
      </c>
      <c r="E27" s="62">
        <v>47.9</v>
      </c>
      <c r="F27" s="98">
        <v>282.60000000000002</v>
      </c>
      <c r="G27" s="98" t="s">
        <v>19</v>
      </c>
      <c r="H27" s="98" t="s">
        <v>19</v>
      </c>
      <c r="I27" s="98" t="s">
        <v>19</v>
      </c>
      <c r="J27" s="98">
        <f t="shared" si="7"/>
        <v>330.5</v>
      </c>
      <c r="K27" s="99" t="s">
        <v>19</v>
      </c>
      <c r="L27" s="99">
        <v>0</v>
      </c>
      <c r="M27" s="99">
        <v>3</v>
      </c>
      <c r="N27" s="99">
        <v>21</v>
      </c>
      <c r="O27" s="99" t="s">
        <v>19</v>
      </c>
      <c r="P27" s="100" t="s">
        <v>19</v>
      </c>
      <c r="Q27" s="100" t="s">
        <v>19</v>
      </c>
      <c r="R27" s="65">
        <f t="shared" si="8"/>
        <v>24</v>
      </c>
    </row>
    <row r="28" spans="1:18" s="60" customFormat="1" ht="42" x14ac:dyDescent="0.3">
      <c r="A28" s="39">
        <v>3</v>
      </c>
      <c r="B28" s="32" t="s">
        <v>866</v>
      </c>
      <c r="C28" s="62" t="s">
        <v>19</v>
      </c>
      <c r="D28" s="62">
        <v>46.4</v>
      </c>
      <c r="E28" s="62">
        <v>307.89999999999998</v>
      </c>
      <c r="F28" s="98">
        <v>2323.3000000000002</v>
      </c>
      <c r="G28" s="98" t="s">
        <v>19</v>
      </c>
      <c r="H28" s="98" t="s">
        <v>19</v>
      </c>
      <c r="I28" s="98" t="s">
        <v>19</v>
      </c>
      <c r="J28" s="98">
        <f t="shared" si="7"/>
        <v>2677.6000000000004</v>
      </c>
      <c r="K28" s="99" t="s">
        <v>19</v>
      </c>
      <c r="L28" s="99">
        <v>1</v>
      </c>
      <c r="M28" s="99">
        <v>22</v>
      </c>
      <c r="N28" s="99">
        <v>171</v>
      </c>
      <c r="O28" s="99" t="s">
        <v>19</v>
      </c>
      <c r="P28" s="100" t="s">
        <v>19</v>
      </c>
      <c r="Q28" s="100" t="s">
        <v>19</v>
      </c>
      <c r="R28" s="65">
        <f t="shared" si="8"/>
        <v>194</v>
      </c>
    </row>
    <row r="29" spans="1:18" s="60" customFormat="1" ht="42" x14ac:dyDescent="0.3">
      <c r="A29" s="39">
        <v>4</v>
      </c>
      <c r="B29" s="32" t="s">
        <v>869</v>
      </c>
      <c r="C29" s="62" t="s">
        <v>19</v>
      </c>
      <c r="D29" s="62">
        <v>159.6</v>
      </c>
      <c r="E29" s="62">
        <v>128.30000000000001</v>
      </c>
      <c r="F29" s="98">
        <v>2857.5</v>
      </c>
      <c r="G29" s="98" t="s">
        <v>19</v>
      </c>
      <c r="H29" s="98" t="s">
        <v>19</v>
      </c>
      <c r="I29" s="98" t="s">
        <v>19</v>
      </c>
      <c r="J29" s="98">
        <f t="shared" si="7"/>
        <v>3145.4</v>
      </c>
      <c r="K29" s="99" t="s">
        <v>19</v>
      </c>
      <c r="L29" s="99">
        <v>9</v>
      </c>
      <c r="M29" s="99">
        <v>6</v>
      </c>
      <c r="N29" s="99">
        <v>122</v>
      </c>
      <c r="O29" s="99" t="s">
        <v>19</v>
      </c>
      <c r="P29" s="100" t="s">
        <v>19</v>
      </c>
      <c r="Q29" s="100" t="s">
        <v>19</v>
      </c>
      <c r="R29" s="65">
        <f t="shared" si="8"/>
        <v>137</v>
      </c>
    </row>
    <row r="30" spans="1:18" s="60" customFormat="1" ht="48" customHeight="1" x14ac:dyDescent="0.3">
      <c r="A30" s="39">
        <v>5</v>
      </c>
      <c r="B30" s="32" t="s">
        <v>870</v>
      </c>
      <c r="C30" s="62" t="s">
        <v>19</v>
      </c>
      <c r="D30" s="62">
        <v>0</v>
      </c>
      <c r="E30" s="62">
        <v>59.4</v>
      </c>
      <c r="F30" s="98" t="s">
        <v>19</v>
      </c>
      <c r="G30" s="98" t="s">
        <v>19</v>
      </c>
      <c r="H30" s="98" t="s">
        <v>19</v>
      </c>
      <c r="I30" s="98" t="s">
        <v>19</v>
      </c>
      <c r="J30" s="98">
        <f t="shared" si="7"/>
        <v>59.4</v>
      </c>
      <c r="K30" s="99" t="s">
        <v>19</v>
      </c>
      <c r="L30" s="99">
        <v>0</v>
      </c>
      <c r="M30" s="99">
        <v>2</v>
      </c>
      <c r="N30" s="99" t="s">
        <v>19</v>
      </c>
      <c r="O30" s="99" t="s">
        <v>19</v>
      </c>
      <c r="P30" s="100" t="s">
        <v>19</v>
      </c>
      <c r="Q30" s="100" t="s">
        <v>19</v>
      </c>
      <c r="R30" s="65">
        <f t="shared" si="8"/>
        <v>2</v>
      </c>
    </row>
    <row r="31" spans="1:18" s="60" customFormat="1" ht="42" x14ac:dyDescent="0.3">
      <c r="A31" s="39">
        <v>6</v>
      </c>
      <c r="B31" s="32" t="s">
        <v>871</v>
      </c>
      <c r="C31" s="62" t="s">
        <v>19</v>
      </c>
      <c r="D31" s="62">
        <v>0</v>
      </c>
      <c r="E31" s="62">
        <v>32.700000000000003</v>
      </c>
      <c r="F31" s="98" t="s">
        <v>19</v>
      </c>
      <c r="G31" s="98" t="s">
        <v>19</v>
      </c>
      <c r="H31" s="98" t="s">
        <v>19</v>
      </c>
      <c r="I31" s="98" t="s">
        <v>19</v>
      </c>
      <c r="J31" s="98">
        <f t="shared" si="7"/>
        <v>32.700000000000003</v>
      </c>
      <c r="K31" s="99" t="s">
        <v>19</v>
      </c>
      <c r="L31" s="99">
        <v>0</v>
      </c>
      <c r="M31" s="99">
        <v>4</v>
      </c>
      <c r="N31" s="99" t="s">
        <v>19</v>
      </c>
      <c r="O31" s="99" t="s">
        <v>19</v>
      </c>
      <c r="P31" s="100" t="s">
        <v>19</v>
      </c>
      <c r="Q31" s="100" t="s">
        <v>19</v>
      </c>
      <c r="R31" s="65">
        <f t="shared" si="8"/>
        <v>4</v>
      </c>
    </row>
    <row r="32" spans="1:18" s="60" customFormat="1" ht="42" x14ac:dyDescent="0.3">
      <c r="A32" s="39">
        <v>7</v>
      </c>
      <c r="B32" s="32" t="s">
        <v>872</v>
      </c>
      <c r="C32" s="62" t="s">
        <v>19</v>
      </c>
      <c r="D32" s="62">
        <v>0</v>
      </c>
      <c r="E32" s="62">
        <v>0</v>
      </c>
      <c r="F32" s="98">
        <v>147.30000000000001</v>
      </c>
      <c r="G32" s="98" t="s">
        <v>19</v>
      </c>
      <c r="H32" s="98" t="s">
        <v>19</v>
      </c>
      <c r="I32" s="98" t="s">
        <v>19</v>
      </c>
      <c r="J32" s="98">
        <f t="shared" si="7"/>
        <v>147.30000000000001</v>
      </c>
      <c r="K32" s="99" t="s">
        <v>19</v>
      </c>
      <c r="L32" s="99">
        <v>0</v>
      </c>
      <c r="M32" s="99">
        <v>0</v>
      </c>
      <c r="N32" s="99">
        <v>8</v>
      </c>
      <c r="O32" s="99" t="s">
        <v>19</v>
      </c>
      <c r="P32" s="100" t="s">
        <v>19</v>
      </c>
      <c r="Q32" s="100" t="s">
        <v>19</v>
      </c>
      <c r="R32" s="65">
        <f t="shared" si="8"/>
        <v>8</v>
      </c>
    </row>
    <row r="33" spans="1:18" s="60" customFormat="1" ht="18.75" customHeight="1" x14ac:dyDescent="0.3">
      <c r="A33" s="61"/>
      <c r="B33" s="32" t="s">
        <v>650</v>
      </c>
      <c r="C33" s="62" t="str">
        <f t="shared" ref="C33:I33" si="9">IF(COUNTIF(C34:C42,"&lt;&gt;x")&gt;0,SUM(C34:C42),"x")</f>
        <v>x</v>
      </c>
      <c r="D33" s="62" t="str">
        <f t="shared" si="9"/>
        <v>x</v>
      </c>
      <c r="E33" s="62">
        <f t="shared" si="9"/>
        <v>1624.6999999999998</v>
      </c>
      <c r="F33" s="101">
        <f t="shared" si="9"/>
        <v>16415.41</v>
      </c>
      <c r="G33" s="101" t="str">
        <f t="shared" si="9"/>
        <v>x</v>
      </c>
      <c r="H33" s="101" t="str">
        <f t="shared" si="9"/>
        <v>x</v>
      </c>
      <c r="I33" s="101" t="str">
        <f t="shared" si="9"/>
        <v>x</v>
      </c>
      <c r="J33" s="98">
        <f>SUM(J34:J42)</f>
        <v>18040.11</v>
      </c>
      <c r="K33" s="99" t="str">
        <f t="shared" ref="K33:Q33" si="10">IF(COUNTIF(K34:K42,"&lt;&gt;x")&gt;0,SUM(K34:K42),"x")</f>
        <v>x</v>
      </c>
      <c r="L33" s="99" t="str">
        <f t="shared" si="10"/>
        <v>x</v>
      </c>
      <c r="M33" s="99">
        <f t="shared" si="10"/>
        <v>104</v>
      </c>
      <c r="N33" s="99">
        <f t="shared" si="10"/>
        <v>1017</v>
      </c>
      <c r="O33" s="99" t="str">
        <f t="shared" si="10"/>
        <v>x</v>
      </c>
      <c r="P33" s="99" t="str">
        <f t="shared" si="10"/>
        <v>x</v>
      </c>
      <c r="Q33" s="99" t="str">
        <f t="shared" si="10"/>
        <v>x</v>
      </c>
      <c r="R33" s="65">
        <f>SUM(R34:R42)</f>
        <v>1121</v>
      </c>
    </row>
    <row r="34" spans="1:18" s="60" customFormat="1" ht="42" x14ac:dyDescent="0.3">
      <c r="A34" s="39">
        <v>1</v>
      </c>
      <c r="B34" s="32" t="s">
        <v>861</v>
      </c>
      <c r="C34" s="62" t="s">
        <v>19</v>
      </c>
      <c r="D34" s="62" t="s">
        <v>19</v>
      </c>
      <c r="E34" s="62">
        <v>875</v>
      </c>
      <c r="F34" s="98">
        <v>208.3</v>
      </c>
      <c r="G34" s="98" t="s">
        <v>19</v>
      </c>
      <c r="H34" s="98" t="s">
        <v>19</v>
      </c>
      <c r="I34" s="98" t="s">
        <v>19</v>
      </c>
      <c r="J34" s="98">
        <f t="shared" ref="J34:J42" si="11">SUM(C34:I34)</f>
        <v>1083.3</v>
      </c>
      <c r="K34" s="99" t="s">
        <v>19</v>
      </c>
      <c r="L34" s="99" t="s">
        <v>19</v>
      </c>
      <c r="M34" s="99">
        <v>49</v>
      </c>
      <c r="N34" s="99">
        <v>12</v>
      </c>
      <c r="O34" s="99" t="s">
        <v>19</v>
      </c>
      <c r="P34" s="100" t="s">
        <v>19</v>
      </c>
      <c r="Q34" s="100" t="s">
        <v>19</v>
      </c>
      <c r="R34" s="65">
        <f t="shared" ref="R34:R42" si="12">SUM(K34:Q34)</f>
        <v>61</v>
      </c>
    </row>
    <row r="35" spans="1:18" s="60" customFormat="1" ht="63.75" customHeight="1" x14ac:dyDescent="0.3">
      <c r="A35" s="39">
        <v>2</v>
      </c>
      <c r="B35" s="32" t="s">
        <v>862</v>
      </c>
      <c r="C35" s="62" t="s">
        <v>19</v>
      </c>
      <c r="D35" s="62" t="s">
        <v>19</v>
      </c>
      <c r="E35" s="62">
        <v>116.4</v>
      </c>
      <c r="F35" s="98">
        <v>2551.29</v>
      </c>
      <c r="G35" s="98" t="s">
        <v>19</v>
      </c>
      <c r="H35" s="98" t="s">
        <v>19</v>
      </c>
      <c r="I35" s="98" t="s">
        <v>19</v>
      </c>
      <c r="J35" s="98">
        <f t="shared" si="11"/>
        <v>2667.69</v>
      </c>
      <c r="K35" s="99" t="s">
        <v>19</v>
      </c>
      <c r="L35" s="99" t="s">
        <v>19</v>
      </c>
      <c r="M35" s="99">
        <v>7</v>
      </c>
      <c r="N35" s="99">
        <v>203</v>
      </c>
      <c r="O35" s="99" t="s">
        <v>19</v>
      </c>
      <c r="P35" s="100" t="s">
        <v>19</v>
      </c>
      <c r="Q35" s="100" t="s">
        <v>19</v>
      </c>
      <c r="R35" s="65">
        <f t="shared" si="12"/>
        <v>210</v>
      </c>
    </row>
    <row r="36" spans="1:18" s="60" customFormat="1" ht="21" x14ac:dyDescent="0.3">
      <c r="A36" s="39">
        <v>3</v>
      </c>
      <c r="B36" s="32" t="s">
        <v>863</v>
      </c>
      <c r="C36" s="62" t="s">
        <v>19</v>
      </c>
      <c r="D36" s="62" t="s">
        <v>19</v>
      </c>
      <c r="E36" s="62">
        <v>0</v>
      </c>
      <c r="F36" s="98">
        <v>1829.34</v>
      </c>
      <c r="G36" s="98" t="s">
        <v>19</v>
      </c>
      <c r="H36" s="98" t="s">
        <v>19</v>
      </c>
      <c r="I36" s="98" t="s">
        <v>19</v>
      </c>
      <c r="J36" s="98">
        <f t="shared" si="11"/>
        <v>1829.34</v>
      </c>
      <c r="K36" s="99" t="s">
        <v>19</v>
      </c>
      <c r="L36" s="99" t="s">
        <v>19</v>
      </c>
      <c r="M36" s="99">
        <v>0</v>
      </c>
      <c r="N36" s="99">
        <v>107</v>
      </c>
      <c r="O36" s="99" t="s">
        <v>19</v>
      </c>
      <c r="P36" s="100" t="s">
        <v>19</v>
      </c>
      <c r="Q36" s="100" t="s">
        <v>19</v>
      </c>
      <c r="R36" s="65">
        <f t="shared" si="12"/>
        <v>107</v>
      </c>
    </row>
    <row r="37" spans="1:18" s="60" customFormat="1" ht="21" x14ac:dyDescent="0.3">
      <c r="A37" s="39">
        <v>4</v>
      </c>
      <c r="B37" s="32" t="s">
        <v>864</v>
      </c>
      <c r="C37" s="62" t="s">
        <v>19</v>
      </c>
      <c r="D37" s="62" t="s">
        <v>19</v>
      </c>
      <c r="E37" s="62">
        <v>538.6</v>
      </c>
      <c r="F37" s="98">
        <v>3966.68</v>
      </c>
      <c r="G37" s="98" t="s">
        <v>19</v>
      </c>
      <c r="H37" s="98" t="s">
        <v>19</v>
      </c>
      <c r="I37" s="98" t="s">
        <v>19</v>
      </c>
      <c r="J37" s="98">
        <f t="shared" si="11"/>
        <v>4505.28</v>
      </c>
      <c r="K37" s="99" t="s">
        <v>19</v>
      </c>
      <c r="L37" s="99" t="s">
        <v>19</v>
      </c>
      <c r="M37" s="99">
        <v>37</v>
      </c>
      <c r="N37" s="99">
        <v>279</v>
      </c>
      <c r="O37" s="99" t="s">
        <v>19</v>
      </c>
      <c r="P37" s="100" t="s">
        <v>19</v>
      </c>
      <c r="Q37" s="100" t="s">
        <v>19</v>
      </c>
      <c r="R37" s="65">
        <f t="shared" si="12"/>
        <v>316</v>
      </c>
    </row>
    <row r="38" spans="1:18" s="60" customFormat="1" ht="42" x14ac:dyDescent="0.3">
      <c r="A38" s="39">
        <v>5</v>
      </c>
      <c r="B38" s="32" t="s">
        <v>873</v>
      </c>
      <c r="C38" s="62" t="s">
        <v>19</v>
      </c>
      <c r="D38" s="62" t="s">
        <v>19</v>
      </c>
      <c r="E38" s="62">
        <v>45.1</v>
      </c>
      <c r="F38" s="98">
        <v>2266.6999999999998</v>
      </c>
      <c r="G38" s="98" t="s">
        <v>19</v>
      </c>
      <c r="H38" s="98" t="s">
        <v>19</v>
      </c>
      <c r="I38" s="98" t="s">
        <v>19</v>
      </c>
      <c r="J38" s="98">
        <f t="shared" si="11"/>
        <v>2311.7999999999997</v>
      </c>
      <c r="K38" s="99" t="s">
        <v>19</v>
      </c>
      <c r="L38" s="99" t="s">
        <v>19</v>
      </c>
      <c r="M38" s="99">
        <v>2</v>
      </c>
      <c r="N38" s="99">
        <v>145</v>
      </c>
      <c r="O38" s="99" t="s">
        <v>19</v>
      </c>
      <c r="P38" s="100" t="s">
        <v>19</v>
      </c>
      <c r="Q38" s="100" t="s">
        <v>19</v>
      </c>
      <c r="R38" s="65">
        <f t="shared" si="12"/>
        <v>147</v>
      </c>
    </row>
    <row r="39" spans="1:18" s="60" customFormat="1" ht="42" x14ac:dyDescent="0.3">
      <c r="A39" s="39">
        <v>6</v>
      </c>
      <c r="B39" s="32" t="s">
        <v>869</v>
      </c>
      <c r="C39" s="62" t="s">
        <v>19</v>
      </c>
      <c r="D39" s="62" t="s">
        <v>19</v>
      </c>
      <c r="E39" s="62">
        <v>0</v>
      </c>
      <c r="F39" s="98">
        <v>1736.5</v>
      </c>
      <c r="G39" s="98" t="s">
        <v>19</v>
      </c>
      <c r="H39" s="98" t="s">
        <v>19</v>
      </c>
      <c r="I39" s="98" t="s">
        <v>19</v>
      </c>
      <c r="J39" s="98">
        <f t="shared" si="11"/>
        <v>1736.5</v>
      </c>
      <c r="K39" s="99" t="s">
        <v>19</v>
      </c>
      <c r="L39" s="99" t="s">
        <v>19</v>
      </c>
      <c r="M39" s="99">
        <v>0</v>
      </c>
      <c r="N39" s="99">
        <v>76</v>
      </c>
      <c r="O39" s="99" t="s">
        <v>19</v>
      </c>
      <c r="P39" s="100" t="s">
        <v>19</v>
      </c>
      <c r="Q39" s="100" t="s">
        <v>19</v>
      </c>
      <c r="R39" s="65">
        <f t="shared" si="12"/>
        <v>76</v>
      </c>
    </row>
    <row r="40" spans="1:18" s="60" customFormat="1" ht="42" x14ac:dyDescent="0.3">
      <c r="A40" s="39">
        <v>7</v>
      </c>
      <c r="B40" s="32" t="s">
        <v>867</v>
      </c>
      <c r="C40" s="62" t="s">
        <v>19</v>
      </c>
      <c r="D40" s="62" t="s">
        <v>19</v>
      </c>
      <c r="E40" s="62">
        <v>21.6</v>
      </c>
      <c r="F40" s="98">
        <v>0</v>
      </c>
      <c r="G40" s="98" t="s">
        <v>19</v>
      </c>
      <c r="H40" s="98" t="s">
        <v>19</v>
      </c>
      <c r="I40" s="98" t="s">
        <v>19</v>
      </c>
      <c r="J40" s="98">
        <f t="shared" si="11"/>
        <v>21.6</v>
      </c>
      <c r="K40" s="99" t="s">
        <v>19</v>
      </c>
      <c r="L40" s="99" t="s">
        <v>19</v>
      </c>
      <c r="M40" s="99">
        <v>7</v>
      </c>
      <c r="N40" s="99">
        <v>0</v>
      </c>
      <c r="O40" s="99" t="s">
        <v>19</v>
      </c>
      <c r="P40" s="100" t="s">
        <v>19</v>
      </c>
      <c r="Q40" s="100" t="s">
        <v>19</v>
      </c>
      <c r="R40" s="65">
        <f t="shared" si="12"/>
        <v>7</v>
      </c>
    </row>
    <row r="41" spans="1:18" s="60" customFormat="1" ht="52.2" customHeight="1" x14ac:dyDescent="0.3">
      <c r="A41" s="39">
        <v>8</v>
      </c>
      <c r="B41" s="32" t="s">
        <v>870</v>
      </c>
      <c r="C41" s="62" t="s">
        <v>19</v>
      </c>
      <c r="D41" s="62" t="s">
        <v>19</v>
      </c>
      <c r="E41" s="62">
        <v>0</v>
      </c>
      <c r="F41" s="98">
        <v>1606.4</v>
      </c>
      <c r="G41" s="98" t="s">
        <v>19</v>
      </c>
      <c r="H41" s="98" t="s">
        <v>19</v>
      </c>
      <c r="I41" s="98" t="s">
        <v>19</v>
      </c>
      <c r="J41" s="98">
        <f t="shared" si="11"/>
        <v>1606.4</v>
      </c>
      <c r="K41" s="99" t="s">
        <v>19</v>
      </c>
      <c r="L41" s="99" t="s">
        <v>19</v>
      </c>
      <c r="M41" s="99">
        <v>0</v>
      </c>
      <c r="N41" s="99">
        <v>111</v>
      </c>
      <c r="O41" s="99" t="s">
        <v>19</v>
      </c>
      <c r="P41" s="100" t="s">
        <v>19</v>
      </c>
      <c r="Q41" s="100" t="s">
        <v>19</v>
      </c>
      <c r="R41" s="65">
        <f t="shared" si="12"/>
        <v>111</v>
      </c>
    </row>
    <row r="42" spans="1:18" s="60" customFormat="1" ht="42" x14ac:dyDescent="0.3">
      <c r="A42" s="39">
        <v>9</v>
      </c>
      <c r="B42" s="32" t="s">
        <v>874</v>
      </c>
      <c r="C42" s="62" t="s">
        <v>19</v>
      </c>
      <c r="D42" s="62" t="s">
        <v>19</v>
      </c>
      <c r="E42" s="62">
        <v>28</v>
      </c>
      <c r="F42" s="98">
        <v>2250.1999999999998</v>
      </c>
      <c r="G42" s="98" t="s">
        <v>19</v>
      </c>
      <c r="H42" s="98" t="s">
        <v>19</v>
      </c>
      <c r="I42" s="98" t="s">
        <v>19</v>
      </c>
      <c r="J42" s="98">
        <f t="shared" si="11"/>
        <v>2278.1999999999998</v>
      </c>
      <c r="K42" s="99" t="s">
        <v>19</v>
      </c>
      <c r="L42" s="99" t="s">
        <v>19</v>
      </c>
      <c r="M42" s="99">
        <v>2</v>
      </c>
      <c r="N42" s="99">
        <v>84</v>
      </c>
      <c r="O42" s="99" t="s">
        <v>19</v>
      </c>
      <c r="P42" s="100" t="s">
        <v>19</v>
      </c>
      <c r="Q42" s="100" t="s">
        <v>19</v>
      </c>
      <c r="R42" s="65">
        <f t="shared" si="12"/>
        <v>86</v>
      </c>
    </row>
    <row r="43" spans="1:18" s="60" customFormat="1" ht="18.75" customHeight="1" x14ac:dyDescent="0.3">
      <c r="A43" s="61"/>
      <c r="B43" s="32" t="s">
        <v>651</v>
      </c>
      <c r="C43" s="62" t="str">
        <f t="shared" ref="C43:I43" si="13">IF(COUNTIF(C44:C52,"&lt;&gt;x")&gt;0,SUM(C44:C52),"x")</f>
        <v>x</v>
      </c>
      <c r="D43" s="62" t="str">
        <f t="shared" si="13"/>
        <v>x</v>
      </c>
      <c r="E43" s="62" t="str">
        <f t="shared" si="13"/>
        <v>x</v>
      </c>
      <c r="F43" s="101">
        <f t="shared" si="13"/>
        <v>6347.2</v>
      </c>
      <c r="G43" s="101">
        <f t="shared" si="13"/>
        <v>4141.3</v>
      </c>
      <c r="H43" s="101" t="str">
        <f t="shared" si="13"/>
        <v>x</v>
      </c>
      <c r="I43" s="101" t="str">
        <f t="shared" si="13"/>
        <v>x</v>
      </c>
      <c r="J43" s="98">
        <f>SUM(J44:J52)</f>
        <v>10488.5</v>
      </c>
      <c r="K43" s="99" t="str">
        <f t="shared" ref="K43:Q43" si="14">IF(COUNTIF(K44:K52,"&lt;&gt;x")&gt;0,SUM(K44:K52),"x")</f>
        <v>x</v>
      </c>
      <c r="L43" s="99" t="str">
        <f t="shared" si="14"/>
        <v>x</v>
      </c>
      <c r="M43" s="99" t="str">
        <f t="shared" si="14"/>
        <v>x</v>
      </c>
      <c r="N43" s="99">
        <f t="shared" si="14"/>
        <v>354</v>
      </c>
      <c r="O43" s="99">
        <f t="shared" si="14"/>
        <v>239</v>
      </c>
      <c r="P43" s="99" t="str">
        <f t="shared" si="14"/>
        <v>x</v>
      </c>
      <c r="Q43" s="99" t="str">
        <f t="shared" si="14"/>
        <v>x</v>
      </c>
      <c r="R43" s="65">
        <f>SUM(R44:R52)</f>
        <v>593</v>
      </c>
    </row>
    <row r="44" spans="1:18" s="60" customFormat="1" ht="42" x14ac:dyDescent="0.3">
      <c r="A44" s="39">
        <v>1</v>
      </c>
      <c r="B44" s="32" t="s">
        <v>875</v>
      </c>
      <c r="C44" s="62" t="s">
        <v>19</v>
      </c>
      <c r="D44" s="62" t="s">
        <v>19</v>
      </c>
      <c r="E44" s="62" t="s">
        <v>19</v>
      </c>
      <c r="F44" s="98">
        <v>1102.5999999999999</v>
      </c>
      <c r="G44" s="98">
        <v>0</v>
      </c>
      <c r="H44" s="98" t="s">
        <v>19</v>
      </c>
      <c r="I44" s="98" t="s">
        <v>19</v>
      </c>
      <c r="J44" s="98">
        <f t="shared" ref="J44:J52" si="15">SUM(C44:I44)</f>
        <v>1102.5999999999999</v>
      </c>
      <c r="K44" s="99" t="s">
        <v>19</v>
      </c>
      <c r="L44" s="99" t="s">
        <v>19</v>
      </c>
      <c r="M44" s="99" t="s">
        <v>19</v>
      </c>
      <c r="N44" s="99">
        <v>55</v>
      </c>
      <c r="O44" s="99">
        <v>0</v>
      </c>
      <c r="P44" s="100" t="s">
        <v>19</v>
      </c>
      <c r="Q44" s="100" t="s">
        <v>19</v>
      </c>
      <c r="R44" s="65">
        <f t="shared" ref="R44:R52" si="16">SUM(K44:Q44)</f>
        <v>55</v>
      </c>
    </row>
    <row r="45" spans="1:18" s="60" customFormat="1" ht="42" x14ac:dyDescent="0.3">
      <c r="A45" s="39">
        <v>2</v>
      </c>
      <c r="B45" s="32" t="s">
        <v>876</v>
      </c>
      <c r="C45" s="62" t="s">
        <v>19</v>
      </c>
      <c r="D45" s="62" t="s">
        <v>19</v>
      </c>
      <c r="E45" s="62" t="s">
        <v>19</v>
      </c>
      <c r="F45" s="98">
        <v>246.8</v>
      </c>
      <c r="G45" s="98">
        <v>0</v>
      </c>
      <c r="H45" s="98" t="s">
        <v>19</v>
      </c>
      <c r="I45" s="98" t="s">
        <v>19</v>
      </c>
      <c r="J45" s="98">
        <f t="shared" si="15"/>
        <v>246.8</v>
      </c>
      <c r="K45" s="99" t="s">
        <v>19</v>
      </c>
      <c r="L45" s="99" t="s">
        <v>19</v>
      </c>
      <c r="M45" s="99" t="s">
        <v>19</v>
      </c>
      <c r="N45" s="99">
        <v>20</v>
      </c>
      <c r="O45" s="99">
        <v>0</v>
      </c>
      <c r="P45" s="100" t="s">
        <v>19</v>
      </c>
      <c r="Q45" s="100" t="s">
        <v>19</v>
      </c>
      <c r="R45" s="65">
        <f t="shared" si="16"/>
        <v>20</v>
      </c>
    </row>
    <row r="46" spans="1:18" s="60" customFormat="1" ht="42" x14ac:dyDescent="0.3">
      <c r="A46" s="39">
        <v>3</v>
      </c>
      <c r="B46" s="32" t="s">
        <v>877</v>
      </c>
      <c r="C46" s="62" t="s">
        <v>19</v>
      </c>
      <c r="D46" s="62" t="s">
        <v>19</v>
      </c>
      <c r="E46" s="62" t="s">
        <v>19</v>
      </c>
      <c r="F46" s="98">
        <v>911.9</v>
      </c>
      <c r="G46" s="98">
        <v>735.7</v>
      </c>
      <c r="H46" s="98" t="s">
        <v>19</v>
      </c>
      <c r="I46" s="98" t="s">
        <v>19</v>
      </c>
      <c r="J46" s="98">
        <f t="shared" si="15"/>
        <v>1647.6</v>
      </c>
      <c r="K46" s="99" t="s">
        <v>19</v>
      </c>
      <c r="L46" s="99" t="s">
        <v>19</v>
      </c>
      <c r="M46" s="99" t="s">
        <v>19</v>
      </c>
      <c r="N46" s="99">
        <v>47</v>
      </c>
      <c r="O46" s="99">
        <v>44</v>
      </c>
      <c r="P46" s="100" t="s">
        <v>19</v>
      </c>
      <c r="Q46" s="100" t="s">
        <v>19</v>
      </c>
      <c r="R46" s="65">
        <f t="shared" si="16"/>
        <v>91</v>
      </c>
    </row>
    <row r="47" spans="1:18" s="60" customFormat="1" ht="42" x14ac:dyDescent="0.3">
      <c r="A47" s="39">
        <v>4</v>
      </c>
      <c r="B47" s="32" t="s">
        <v>878</v>
      </c>
      <c r="C47" s="62" t="s">
        <v>19</v>
      </c>
      <c r="D47" s="62" t="s">
        <v>19</v>
      </c>
      <c r="E47" s="62" t="s">
        <v>19</v>
      </c>
      <c r="F47" s="98">
        <v>145.69999999999999</v>
      </c>
      <c r="G47" s="98">
        <v>0</v>
      </c>
      <c r="H47" s="98" t="s">
        <v>19</v>
      </c>
      <c r="I47" s="98" t="s">
        <v>19</v>
      </c>
      <c r="J47" s="98">
        <f t="shared" si="15"/>
        <v>145.69999999999999</v>
      </c>
      <c r="K47" s="99" t="s">
        <v>19</v>
      </c>
      <c r="L47" s="99" t="s">
        <v>19</v>
      </c>
      <c r="M47" s="99" t="s">
        <v>19</v>
      </c>
      <c r="N47" s="99">
        <v>17</v>
      </c>
      <c r="O47" s="99">
        <v>0</v>
      </c>
      <c r="P47" s="100" t="s">
        <v>19</v>
      </c>
      <c r="Q47" s="100" t="s">
        <v>19</v>
      </c>
      <c r="R47" s="65">
        <f t="shared" si="16"/>
        <v>17</v>
      </c>
    </row>
    <row r="48" spans="1:18" s="60" customFormat="1" ht="42" x14ac:dyDescent="0.3">
      <c r="A48" s="39">
        <v>5</v>
      </c>
      <c r="B48" s="32" t="s">
        <v>879</v>
      </c>
      <c r="C48" s="62" t="s">
        <v>19</v>
      </c>
      <c r="D48" s="62" t="s">
        <v>19</v>
      </c>
      <c r="E48" s="62" t="s">
        <v>19</v>
      </c>
      <c r="F48" s="98">
        <v>657</v>
      </c>
      <c r="G48" s="98">
        <v>0</v>
      </c>
      <c r="H48" s="98" t="s">
        <v>19</v>
      </c>
      <c r="I48" s="98" t="s">
        <v>19</v>
      </c>
      <c r="J48" s="98">
        <f t="shared" si="15"/>
        <v>657</v>
      </c>
      <c r="K48" s="99" t="s">
        <v>19</v>
      </c>
      <c r="L48" s="99" t="s">
        <v>19</v>
      </c>
      <c r="M48" s="99" t="s">
        <v>19</v>
      </c>
      <c r="N48" s="99">
        <v>32</v>
      </c>
      <c r="O48" s="99">
        <v>0</v>
      </c>
      <c r="P48" s="100" t="s">
        <v>19</v>
      </c>
      <c r="Q48" s="100" t="s">
        <v>19</v>
      </c>
      <c r="R48" s="65">
        <f t="shared" si="16"/>
        <v>32</v>
      </c>
    </row>
    <row r="49" spans="1:18" s="60" customFormat="1" ht="42" x14ac:dyDescent="0.3">
      <c r="A49" s="39">
        <v>6</v>
      </c>
      <c r="B49" s="32" t="s">
        <v>865</v>
      </c>
      <c r="C49" s="62" t="s">
        <v>19</v>
      </c>
      <c r="D49" s="62" t="s">
        <v>19</v>
      </c>
      <c r="E49" s="62" t="s">
        <v>19</v>
      </c>
      <c r="F49" s="98">
        <v>0</v>
      </c>
      <c r="G49" s="98">
        <v>59.1</v>
      </c>
      <c r="H49" s="98" t="s">
        <v>19</v>
      </c>
      <c r="I49" s="98" t="s">
        <v>19</v>
      </c>
      <c r="J49" s="98">
        <f t="shared" si="15"/>
        <v>59.1</v>
      </c>
      <c r="K49" s="99" t="s">
        <v>19</v>
      </c>
      <c r="L49" s="99" t="s">
        <v>19</v>
      </c>
      <c r="M49" s="99" t="s">
        <v>19</v>
      </c>
      <c r="N49" s="99">
        <v>0</v>
      </c>
      <c r="O49" s="99">
        <v>4</v>
      </c>
      <c r="P49" s="100" t="s">
        <v>19</v>
      </c>
      <c r="Q49" s="100" t="s">
        <v>19</v>
      </c>
      <c r="R49" s="65">
        <f t="shared" si="16"/>
        <v>4</v>
      </c>
    </row>
    <row r="50" spans="1:18" s="60" customFormat="1" ht="42" x14ac:dyDescent="0.3">
      <c r="A50" s="39">
        <v>7</v>
      </c>
      <c r="B50" s="32" t="s">
        <v>880</v>
      </c>
      <c r="C50" s="62" t="s">
        <v>19</v>
      </c>
      <c r="D50" s="62" t="s">
        <v>19</v>
      </c>
      <c r="E50" s="62" t="s">
        <v>19</v>
      </c>
      <c r="F50" s="98">
        <v>1506.7</v>
      </c>
      <c r="G50" s="98">
        <v>0</v>
      </c>
      <c r="H50" s="98" t="s">
        <v>19</v>
      </c>
      <c r="I50" s="98" t="s">
        <v>19</v>
      </c>
      <c r="J50" s="98">
        <f t="shared" si="15"/>
        <v>1506.7</v>
      </c>
      <c r="K50" s="99" t="s">
        <v>19</v>
      </c>
      <c r="L50" s="99" t="s">
        <v>19</v>
      </c>
      <c r="M50" s="99" t="s">
        <v>19</v>
      </c>
      <c r="N50" s="99">
        <v>87</v>
      </c>
      <c r="O50" s="99">
        <v>0</v>
      </c>
      <c r="P50" s="100" t="s">
        <v>19</v>
      </c>
      <c r="Q50" s="100" t="s">
        <v>19</v>
      </c>
      <c r="R50" s="65">
        <f t="shared" si="16"/>
        <v>87</v>
      </c>
    </row>
    <row r="51" spans="1:18" s="60" customFormat="1" ht="42" x14ac:dyDescent="0.3">
      <c r="A51" s="39">
        <v>8</v>
      </c>
      <c r="B51" s="32" t="s">
        <v>869</v>
      </c>
      <c r="C51" s="62" t="s">
        <v>19</v>
      </c>
      <c r="D51" s="62" t="s">
        <v>19</v>
      </c>
      <c r="E51" s="62" t="s">
        <v>19</v>
      </c>
      <c r="F51" s="98">
        <v>1133.7</v>
      </c>
      <c r="G51" s="98">
        <v>2648.8</v>
      </c>
      <c r="H51" s="98" t="s">
        <v>19</v>
      </c>
      <c r="I51" s="98" t="s">
        <v>19</v>
      </c>
      <c r="J51" s="98">
        <f t="shared" si="15"/>
        <v>3782.5</v>
      </c>
      <c r="K51" s="99" t="s">
        <v>19</v>
      </c>
      <c r="L51" s="99" t="s">
        <v>19</v>
      </c>
      <c r="M51" s="99" t="s">
        <v>19</v>
      </c>
      <c r="N51" s="99">
        <v>57</v>
      </c>
      <c r="O51" s="99">
        <v>145</v>
      </c>
      <c r="P51" s="100" t="s">
        <v>19</v>
      </c>
      <c r="Q51" s="100" t="s">
        <v>19</v>
      </c>
      <c r="R51" s="65">
        <f t="shared" si="16"/>
        <v>202</v>
      </c>
    </row>
    <row r="52" spans="1:18" s="60" customFormat="1" ht="42" x14ac:dyDescent="0.3">
      <c r="A52" s="39">
        <v>9</v>
      </c>
      <c r="B52" s="32" t="s">
        <v>881</v>
      </c>
      <c r="C52" s="62" t="s">
        <v>19</v>
      </c>
      <c r="D52" s="62" t="s">
        <v>19</v>
      </c>
      <c r="E52" s="62" t="s">
        <v>19</v>
      </c>
      <c r="F52" s="98">
        <v>642.79999999999995</v>
      </c>
      <c r="G52" s="98">
        <v>697.7</v>
      </c>
      <c r="H52" s="98" t="s">
        <v>19</v>
      </c>
      <c r="I52" s="98" t="s">
        <v>19</v>
      </c>
      <c r="J52" s="98">
        <f t="shared" si="15"/>
        <v>1340.5</v>
      </c>
      <c r="K52" s="99" t="s">
        <v>19</v>
      </c>
      <c r="L52" s="99" t="s">
        <v>19</v>
      </c>
      <c r="M52" s="99" t="s">
        <v>19</v>
      </c>
      <c r="N52" s="99">
        <v>39</v>
      </c>
      <c r="O52" s="99">
        <v>46</v>
      </c>
      <c r="P52" s="100" t="s">
        <v>19</v>
      </c>
      <c r="Q52" s="100" t="s">
        <v>19</v>
      </c>
      <c r="R52" s="65">
        <f t="shared" si="16"/>
        <v>85</v>
      </c>
    </row>
    <row r="53" spans="1:18" s="60" customFormat="1" ht="18.75" customHeight="1" x14ac:dyDescent="0.3">
      <c r="A53" s="61"/>
      <c r="B53" s="32" t="s">
        <v>652</v>
      </c>
      <c r="C53" s="62" t="str">
        <f t="shared" ref="C53:I53" si="17">IF(COUNTIF(C54:C68,"&lt;&gt;x")&gt;0,SUM(C54:C68),"x")</f>
        <v>x</v>
      </c>
      <c r="D53" s="62" t="str">
        <f t="shared" si="17"/>
        <v>x</v>
      </c>
      <c r="E53" s="62" t="str">
        <f t="shared" si="17"/>
        <v>x</v>
      </c>
      <c r="F53" s="101">
        <f t="shared" si="17"/>
        <v>1154.6600000000001</v>
      </c>
      <c r="G53" s="101">
        <f t="shared" si="17"/>
        <v>42853.54</v>
      </c>
      <c r="H53" s="101">
        <f t="shared" si="17"/>
        <v>0</v>
      </c>
      <c r="I53" s="101" t="str">
        <f t="shared" si="17"/>
        <v>x</v>
      </c>
      <c r="J53" s="98">
        <f>SUM(J54:J68)</f>
        <v>44008.200000000004</v>
      </c>
      <c r="K53" s="99" t="str">
        <f t="shared" ref="K53:Q53" si="18">IF(COUNTIF(K54:K68,"&lt;&gt;x")&gt;0,SUM(K54:K68),"x")</f>
        <v>x</v>
      </c>
      <c r="L53" s="99" t="str">
        <f t="shared" si="18"/>
        <v>x</v>
      </c>
      <c r="M53" s="99" t="str">
        <f t="shared" si="18"/>
        <v>x</v>
      </c>
      <c r="N53" s="99">
        <f t="shared" si="18"/>
        <v>62</v>
      </c>
      <c r="O53" s="99">
        <f t="shared" si="18"/>
        <v>2339</v>
      </c>
      <c r="P53" s="99">
        <f t="shared" si="18"/>
        <v>0</v>
      </c>
      <c r="Q53" s="99" t="str">
        <f t="shared" si="18"/>
        <v>x</v>
      </c>
      <c r="R53" s="65">
        <f>SUM(R54:R68)</f>
        <v>2401</v>
      </c>
    </row>
    <row r="54" spans="1:18" s="60" customFormat="1" ht="42" x14ac:dyDescent="0.3">
      <c r="A54" s="39">
        <v>1</v>
      </c>
      <c r="B54" s="32" t="s">
        <v>860</v>
      </c>
      <c r="C54" s="62" t="s">
        <v>19</v>
      </c>
      <c r="D54" s="62" t="s">
        <v>19</v>
      </c>
      <c r="E54" s="62" t="s">
        <v>19</v>
      </c>
      <c r="F54" s="98" t="s">
        <v>19</v>
      </c>
      <c r="G54" s="98">
        <v>1063.7</v>
      </c>
      <c r="H54" s="98">
        <v>0</v>
      </c>
      <c r="I54" s="98" t="s">
        <v>19</v>
      </c>
      <c r="J54" s="98">
        <f t="shared" ref="J54:J68" si="19">SUM(C54:I54)</f>
        <v>1063.7</v>
      </c>
      <c r="K54" s="99" t="s">
        <v>19</v>
      </c>
      <c r="L54" s="99" t="s">
        <v>19</v>
      </c>
      <c r="M54" s="99" t="s">
        <v>19</v>
      </c>
      <c r="N54" s="99" t="s">
        <v>19</v>
      </c>
      <c r="O54" s="99">
        <v>72</v>
      </c>
      <c r="P54" s="100">
        <v>0</v>
      </c>
      <c r="Q54" s="100" t="s">
        <v>19</v>
      </c>
      <c r="R54" s="65">
        <f t="shared" ref="R54:R68" si="20">SUM(K54:Q54)</f>
        <v>72</v>
      </c>
    </row>
    <row r="55" spans="1:18" s="60" customFormat="1" ht="42" x14ac:dyDescent="0.3">
      <c r="A55" s="39">
        <v>2</v>
      </c>
      <c r="B55" s="32" t="s">
        <v>861</v>
      </c>
      <c r="C55" s="62" t="s">
        <v>19</v>
      </c>
      <c r="D55" s="62" t="s">
        <v>19</v>
      </c>
      <c r="E55" s="62" t="s">
        <v>19</v>
      </c>
      <c r="F55" s="98">
        <v>1154.6600000000001</v>
      </c>
      <c r="G55" s="98">
        <v>1258.1199999999999</v>
      </c>
      <c r="H55" s="98">
        <v>0</v>
      </c>
      <c r="I55" s="98" t="s">
        <v>19</v>
      </c>
      <c r="J55" s="98">
        <f t="shared" si="19"/>
        <v>2412.7799999999997</v>
      </c>
      <c r="K55" s="99" t="s">
        <v>19</v>
      </c>
      <c r="L55" s="99" t="s">
        <v>19</v>
      </c>
      <c r="M55" s="99" t="s">
        <v>19</v>
      </c>
      <c r="N55" s="99">
        <v>62</v>
      </c>
      <c r="O55" s="99">
        <v>79</v>
      </c>
      <c r="P55" s="100">
        <v>0</v>
      </c>
      <c r="Q55" s="100" t="s">
        <v>19</v>
      </c>
      <c r="R55" s="65">
        <f t="shared" si="20"/>
        <v>141</v>
      </c>
    </row>
    <row r="56" spans="1:18" s="60" customFormat="1" ht="42" x14ac:dyDescent="0.3">
      <c r="A56" s="39">
        <v>3</v>
      </c>
      <c r="B56" s="32" t="s">
        <v>873</v>
      </c>
      <c r="C56" s="62" t="s">
        <v>19</v>
      </c>
      <c r="D56" s="62" t="s">
        <v>19</v>
      </c>
      <c r="E56" s="62" t="s">
        <v>19</v>
      </c>
      <c r="F56" s="98" t="s">
        <v>19</v>
      </c>
      <c r="G56" s="98">
        <v>437.3</v>
      </c>
      <c r="H56" s="98">
        <v>0</v>
      </c>
      <c r="I56" s="98" t="s">
        <v>19</v>
      </c>
      <c r="J56" s="98">
        <f t="shared" si="19"/>
        <v>437.3</v>
      </c>
      <c r="K56" s="99" t="s">
        <v>19</v>
      </c>
      <c r="L56" s="99" t="s">
        <v>19</v>
      </c>
      <c r="M56" s="99" t="s">
        <v>19</v>
      </c>
      <c r="N56" s="99" t="s">
        <v>19</v>
      </c>
      <c r="O56" s="99">
        <v>36</v>
      </c>
      <c r="P56" s="100">
        <v>0</v>
      </c>
      <c r="Q56" s="100" t="s">
        <v>19</v>
      </c>
      <c r="R56" s="65">
        <f t="shared" si="20"/>
        <v>36</v>
      </c>
    </row>
    <row r="57" spans="1:18" s="60" customFormat="1" ht="42" x14ac:dyDescent="0.3">
      <c r="A57" s="39">
        <v>4</v>
      </c>
      <c r="B57" s="32" t="s">
        <v>882</v>
      </c>
      <c r="C57" s="62" t="s">
        <v>19</v>
      </c>
      <c r="D57" s="62" t="s">
        <v>19</v>
      </c>
      <c r="E57" s="62" t="s">
        <v>19</v>
      </c>
      <c r="F57" s="98" t="s">
        <v>19</v>
      </c>
      <c r="G57" s="98">
        <v>263.10000000000002</v>
      </c>
      <c r="H57" s="98">
        <v>0</v>
      </c>
      <c r="I57" s="98" t="s">
        <v>19</v>
      </c>
      <c r="J57" s="98">
        <f t="shared" si="19"/>
        <v>263.10000000000002</v>
      </c>
      <c r="K57" s="99" t="s">
        <v>19</v>
      </c>
      <c r="L57" s="99" t="s">
        <v>19</v>
      </c>
      <c r="M57" s="99" t="s">
        <v>19</v>
      </c>
      <c r="N57" s="99" t="s">
        <v>19</v>
      </c>
      <c r="O57" s="99">
        <v>12</v>
      </c>
      <c r="P57" s="100">
        <v>0</v>
      </c>
      <c r="Q57" s="100" t="s">
        <v>19</v>
      </c>
      <c r="R57" s="65">
        <f t="shared" si="20"/>
        <v>12</v>
      </c>
    </row>
    <row r="58" spans="1:18" s="60" customFormat="1" ht="42" x14ac:dyDescent="0.3">
      <c r="A58" s="39">
        <v>5</v>
      </c>
      <c r="B58" s="32" t="s">
        <v>883</v>
      </c>
      <c r="C58" s="62" t="s">
        <v>19</v>
      </c>
      <c r="D58" s="62" t="s">
        <v>19</v>
      </c>
      <c r="E58" s="62" t="s">
        <v>19</v>
      </c>
      <c r="F58" s="98" t="s">
        <v>19</v>
      </c>
      <c r="G58" s="98">
        <v>149</v>
      </c>
      <c r="H58" s="98">
        <v>0</v>
      </c>
      <c r="I58" s="98" t="s">
        <v>19</v>
      </c>
      <c r="J58" s="98">
        <f t="shared" si="19"/>
        <v>149</v>
      </c>
      <c r="K58" s="99" t="s">
        <v>19</v>
      </c>
      <c r="L58" s="99" t="s">
        <v>19</v>
      </c>
      <c r="M58" s="99" t="s">
        <v>19</v>
      </c>
      <c r="N58" s="99" t="s">
        <v>19</v>
      </c>
      <c r="O58" s="99">
        <v>11</v>
      </c>
      <c r="P58" s="100">
        <v>0</v>
      </c>
      <c r="Q58" s="100" t="s">
        <v>19</v>
      </c>
      <c r="R58" s="65">
        <f t="shared" si="20"/>
        <v>11</v>
      </c>
    </row>
    <row r="59" spans="1:18" s="60" customFormat="1" ht="42" x14ac:dyDescent="0.3">
      <c r="A59" s="39">
        <v>6</v>
      </c>
      <c r="B59" s="32" t="s">
        <v>884</v>
      </c>
      <c r="C59" s="62" t="s">
        <v>19</v>
      </c>
      <c r="D59" s="62" t="s">
        <v>19</v>
      </c>
      <c r="E59" s="62" t="s">
        <v>19</v>
      </c>
      <c r="F59" s="98" t="s">
        <v>19</v>
      </c>
      <c r="G59" s="98">
        <v>2826.1</v>
      </c>
      <c r="H59" s="98">
        <v>0</v>
      </c>
      <c r="I59" s="98" t="s">
        <v>19</v>
      </c>
      <c r="J59" s="98">
        <f t="shared" si="19"/>
        <v>2826.1</v>
      </c>
      <c r="K59" s="99" t="s">
        <v>19</v>
      </c>
      <c r="L59" s="99" t="s">
        <v>19</v>
      </c>
      <c r="M59" s="99" t="s">
        <v>19</v>
      </c>
      <c r="N59" s="99" t="s">
        <v>19</v>
      </c>
      <c r="O59" s="99">
        <v>170</v>
      </c>
      <c r="P59" s="100">
        <v>0</v>
      </c>
      <c r="Q59" s="100" t="s">
        <v>19</v>
      </c>
      <c r="R59" s="65">
        <f t="shared" si="20"/>
        <v>170</v>
      </c>
    </row>
    <row r="60" spans="1:18" s="60" customFormat="1" ht="42" x14ac:dyDescent="0.3">
      <c r="A60" s="39">
        <v>7</v>
      </c>
      <c r="B60" s="32" t="s">
        <v>885</v>
      </c>
      <c r="C60" s="62" t="s">
        <v>19</v>
      </c>
      <c r="D60" s="62" t="s">
        <v>19</v>
      </c>
      <c r="E60" s="62" t="s">
        <v>19</v>
      </c>
      <c r="F60" s="98" t="s">
        <v>19</v>
      </c>
      <c r="G60" s="98">
        <v>71.3</v>
      </c>
      <c r="H60" s="98">
        <v>0</v>
      </c>
      <c r="I60" s="98" t="s">
        <v>19</v>
      </c>
      <c r="J60" s="98">
        <f t="shared" si="19"/>
        <v>71.3</v>
      </c>
      <c r="K60" s="99" t="s">
        <v>19</v>
      </c>
      <c r="L60" s="99" t="s">
        <v>19</v>
      </c>
      <c r="M60" s="99" t="s">
        <v>19</v>
      </c>
      <c r="N60" s="99" t="s">
        <v>19</v>
      </c>
      <c r="O60" s="99">
        <v>4</v>
      </c>
      <c r="P60" s="100">
        <v>0</v>
      </c>
      <c r="Q60" s="100" t="s">
        <v>19</v>
      </c>
      <c r="R60" s="65">
        <f t="shared" si="20"/>
        <v>4</v>
      </c>
    </row>
    <row r="61" spans="1:18" s="60" customFormat="1" ht="42" x14ac:dyDescent="0.3">
      <c r="A61" s="39">
        <v>8</v>
      </c>
      <c r="B61" s="32" t="s">
        <v>869</v>
      </c>
      <c r="C61" s="62" t="s">
        <v>19</v>
      </c>
      <c r="D61" s="62" t="s">
        <v>19</v>
      </c>
      <c r="E61" s="62" t="s">
        <v>19</v>
      </c>
      <c r="F61" s="98" t="s">
        <v>19</v>
      </c>
      <c r="G61" s="98">
        <v>15408.01</v>
      </c>
      <c r="H61" s="98">
        <v>0</v>
      </c>
      <c r="I61" s="98" t="s">
        <v>19</v>
      </c>
      <c r="J61" s="98">
        <f t="shared" si="19"/>
        <v>15408.01</v>
      </c>
      <c r="K61" s="99" t="s">
        <v>19</v>
      </c>
      <c r="L61" s="99" t="s">
        <v>19</v>
      </c>
      <c r="M61" s="99" t="s">
        <v>19</v>
      </c>
      <c r="N61" s="99" t="s">
        <v>19</v>
      </c>
      <c r="O61" s="99">
        <v>699</v>
      </c>
      <c r="P61" s="100">
        <v>0</v>
      </c>
      <c r="Q61" s="100" t="s">
        <v>19</v>
      </c>
      <c r="R61" s="65">
        <f t="shared" si="20"/>
        <v>699</v>
      </c>
    </row>
    <row r="62" spans="1:18" s="60" customFormat="1" ht="42" x14ac:dyDescent="0.3">
      <c r="A62" s="39">
        <v>9</v>
      </c>
      <c r="B62" s="32" t="s">
        <v>867</v>
      </c>
      <c r="C62" s="62" t="s">
        <v>19</v>
      </c>
      <c r="D62" s="62" t="s">
        <v>19</v>
      </c>
      <c r="E62" s="62" t="s">
        <v>19</v>
      </c>
      <c r="F62" s="98" t="s">
        <v>19</v>
      </c>
      <c r="G62" s="98">
        <v>13935.01</v>
      </c>
      <c r="H62" s="98">
        <v>0</v>
      </c>
      <c r="I62" s="98" t="s">
        <v>19</v>
      </c>
      <c r="J62" s="98">
        <f t="shared" si="19"/>
        <v>13935.01</v>
      </c>
      <c r="K62" s="99" t="s">
        <v>19</v>
      </c>
      <c r="L62" s="99" t="s">
        <v>19</v>
      </c>
      <c r="M62" s="99" t="s">
        <v>19</v>
      </c>
      <c r="N62" s="99" t="s">
        <v>19</v>
      </c>
      <c r="O62" s="99">
        <v>962</v>
      </c>
      <c r="P62" s="100">
        <v>0</v>
      </c>
      <c r="Q62" s="100" t="s">
        <v>19</v>
      </c>
      <c r="R62" s="65">
        <f t="shared" si="20"/>
        <v>962</v>
      </c>
    </row>
    <row r="63" spans="1:18" s="60" customFormat="1" ht="42" x14ac:dyDescent="0.3">
      <c r="A63" s="39">
        <v>10</v>
      </c>
      <c r="B63" s="32" t="s">
        <v>886</v>
      </c>
      <c r="C63" s="62" t="s">
        <v>19</v>
      </c>
      <c r="D63" s="62" t="s">
        <v>19</v>
      </c>
      <c r="E63" s="62" t="s">
        <v>19</v>
      </c>
      <c r="F63" s="98" t="s">
        <v>19</v>
      </c>
      <c r="G63" s="98">
        <v>414.1</v>
      </c>
      <c r="H63" s="98">
        <v>0</v>
      </c>
      <c r="I63" s="98" t="s">
        <v>19</v>
      </c>
      <c r="J63" s="98">
        <f t="shared" si="19"/>
        <v>414.1</v>
      </c>
      <c r="K63" s="99" t="s">
        <v>19</v>
      </c>
      <c r="L63" s="99" t="s">
        <v>19</v>
      </c>
      <c r="M63" s="99" t="s">
        <v>19</v>
      </c>
      <c r="N63" s="99" t="s">
        <v>19</v>
      </c>
      <c r="O63" s="99">
        <v>21</v>
      </c>
      <c r="P63" s="100">
        <v>0</v>
      </c>
      <c r="Q63" s="100" t="s">
        <v>19</v>
      </c>
      <c r="R63" s="65">
        <f t="shared" si="20"/>
        <v>21</v>
      </c>
    </row>
    <row r="64" spans="1:18" s="60" customFormat="1" ht="42" x14ac:dyDescent="0.3">
      <c r="A64" s="39">
        <v>11</v>
      </c>
      <c r="B64" s="32" t="s">
        <v>887</v>
      </c>
      <c r="C64" s="62" t="s">
        <v>19</v>
      </c>
      <c r="D64" s="62" t="s">
        <v>19</v>
      </c>
      <c r="E64" s="62" t="s">
        <v>19</v>
      </c>
      <c r="F64" s="98" t="s">
        <v>19</v>
      </c>
      <c r="G64" s="98">
        <v>119.5</v>
      </c>
      <c r="H64" s="98">
        <v>0</v>
      </c>
      <c r="I64" s="98" t="s">
        <v>19</v>
      </c>
      <c r="J64" s="98">
        <f t="shared" si="19"/>
        <v>119.5</v>
      </c>
      <c r="K64" s="99" t="s">
        <v>19</v>
      </c>
      <c r="L64" s="99" t="s">
        <v>19</v>
      </c>
      <c r="M64" s="99" t="s">
        <v>19</v>
      </c>
      <c r="N64" s="99" t="s">
        <v>19</v>
      </c>
      <c r="O64" s="99">
        <v>4</v>
      </c>
      <c r="P64" s="100">
        <v>0</v>
      </c>
      <c r="Q64" s="100" t="s">
        <v>19</v>
      </c>
      <c r="R64" s="65">
        <f t="shared" si="20"/>
        <v>4</v>
      </c>
    </row>
    <row r="65" spans="1:18" s="60" customFormat="1" ht="41.4" customHeight="1" x14ac:dyDescent="0.3">
      <c r="A65" s="39">
        <v>12</v>
      </c>
      <c r="B65" s="32" t="s">
        <v>888</v>
      </c>
      <c r="C65" s="62" t="s">
        <v>19</v>
      </c>
      <c r="D65" s="62" t="s">
        <v>19</v>
      </c>
      <c r="E65" s="62" t="s">
        <v>19</v>
      </c>
      <c r="F65" s="63" t="s">
        <v>19</v>
      </c>
      <c r="G65" s="63">
        <v>61.4</v>
      </c>
      <c r="H65" s="63">
        <v>0</v>
      </c>
      <c r="I65" s="63" t="s">
        <v>19</v>
      </c>
      <c r="J65" s="63">
        <f t="shared" si="19"/>
        <v>61.4</v>
      </c>
      <c r="K65" s="64" t="s">
        <v>19</v>
      </c>
      <c r="L65" s="64" t="s">
        <v>19</v>
      </c>
      <c r="M65" s="64" t="s">
        <v>19</v>
      </c>
      <c r="N65" s="64" t="s">
        <v>19</v>
      </c>
      <c r="O65" s="64">
        <v>4</v>
      </c>
      <c r="P65" s="65">
        <v>0</v>
      </c>
      <c r="Q65" s="65" t="s">
        <v>19</v>
      </c>
      <c r="R65" s="65">
        <f t="shared" si="20"/>
        <v>4</v>
      </c>
    </row>
    <row r="66" spans="1:18" s="60" customFormat="1" ht="42" x14ac:dyDescent="0.3">
      <c r="A66" s="39">
        <v>13</v>
      </c>
      <c r="B66" s="32" t="s">
        <v>881</v>
      </c>
      <c r="C66" s="62" t="s">
        <v>19</v>
      </c>
      <c r="D66" s="62" t="s">
        <v>19</v>
      </c>
      <c r="E66" s="62" t="s">
        <v>19</v>
      </c>
      <c r="F66" s="63" t="s">
        <v>19</v>
      </c>
      <c r="G66" s="63">
        <v>6659.1</v>
      </c>
      <c r="H66" s="63">
        <v>0</v>
      </c>
      <c r="I66" s="63" t="s">
        <v>19</v>
      </c>
      <c r="J66" s="63">
        <f t="shared" si="19"/>
        <v>6659.1</v>
      </c>
      <c r="K66" s="64" t="s">
        <v>19</v>
      </c>
      <c r="L66" s="64" t="s">
        <v>19</v>
      </c>
      <c r="M66" s="64" t="s">
        <v>19</v>
      </c>
      <c r="N66" s="64" t="s">
        <v>19</v>
      </c>
      <c r="O66" s="64">
        <v>254</v>
      </c>
      <c r="P66" s="65">
        <v>0</v>
      </c>
      <c r="Q66" s="65" t="s">
        <v>19</v>
      </c>
      <c r="R66" s="65">
        <f t="shared" si="20"/>
        <v>254</v>
      </c>
    </row>
    <row r="67" spans="1:18" s="60" customFormat="1" ht="42" x14ac:dyDescent="0.3">
      <c r="A67" s="39">
        <v>14</v>
      </c>
      <c r="B67" s="32" t="s">
        <v>889</v>
      </c>
      <c r="C67" s="62" t="s">
        <v>19</v>
      </c>
      <c r="D67" s="62" t="s">
        <v>19</v>
      </c>
      <c r="E67" s="62" t="s">
        <v>19</v>
      </c>
      <c r="F67" s="63" t="s">
        <v>19</v>
      </c>
      <c r="G67" s="63">
        <v>165.5</v>
      </c>
      <c r="H67" s="63">
        <v>0</v>
      </c>
      <c r="I67" s="63" t="s">
        <v>19</v>
      </c>
      <c r="J67" s="63">
        <f t="shared" si="19"/>
        <v>165.5</v>
      </c>
      <c r="K67" s="64" t="s">
        <v>19</v>
      </c>
      <c r="L67" s="64" t="s">
        <v>19</v>
      </c>
      <c r="M67" s="64" t="s">
        <v>19</v>
      </c>
      <c r="N67" s="64" t="s">
        <v>19</v>
      </c>
      <c r="O67" s="64">
        <v>9</v>
      </c>
      <c r="P67" s="65">
        <v>0</v>
      </c>
      <c r="Q67" s="65" t="s">
        <v>19</v>
      </c>
      <c r="R67" s="65">
        <f t="shared" si="20"/>
        <v>9</v>
      </c>
    </row>
    <row r="68" spans="1:18" s="60" customFormat="1" ht="42" x14ac:dyDescent="0.3">
      <c r="A68" s="39">
        <v>15</v>
      </c>
      <c r="B68" s="32" t="s">
        <v>890</v>
      </c>
      <c r="C68" s="62" t="s">
        <v>19</v>
      </c>
      <c r="D68" s="62" t="s">
        <v>19</v>
      </c>
      <c r="E68" s="62" t="s">
        <v>19</v>
      </c>
      <c r="F68" s="63" t="s">
        <v>19</v>
      </c>
      <c r="G68" s="63">
        <v>22.3</v>
      </c>
      <c r="H68" s="63">
        <v>0</v>
      </c>
      <c r="I68" s="63" t="s">
        <v>19</v>
      </c>
      <c r="J68" s="63">
        <f t="shared" si="19"/>
        <v>22.3</v>
      </c>
      <c r="K68" s="64" t="s">
        <v>19</v>
      </c>
      <c r="L68" s="64" t="s">
        <v>19</v>
      </c>
      <c r="M68" s="64" t="s">
        <v>19</v>
      </c>
      <c r="N68" s="64" t="s">
        <v>19</v>
      </c>
      <c r="O68" s="64">
        <v>2</v>
      </c>
      <c r="P68" s="65">
        <v>0</v>
      </c>
      <c r="Q68" s="65" t="s">
        <v>19</v>
      </c>
      <c r="R68" s="65">
        <f t="shared" si="20"/>
        <v>2</v>
      </c>
    </row>
    <row r="69" spans="1:18" ht="45" customHeight="1" x14ac:dyDescent="0.3">
      <c r="A69" s="226" t="s">
        <v>898</v>
      </c>
      <c r="B69" s="226"/>
      <c r="C69" s="226"/>
      <c r="D69" s="226"/>
      <c r="E69" s="226"/>
      <c r="F69" s="226"/>
    </row>
    <row r="70" spans="1:18" ht="15" customHeight="1" x14ac:dyDescent="0.3">
      <c r="A70" s="227"/>
      <c r="B70" s="227"/>
      <c r="C70" s="227"/>
      <c r="D70" s="227"/>
      <c r="E70" s="227"/>
      <c r="F70" s="227"/>
    </row>
    <row r="71" spans="1:18" ht="15" customHeight="1" x14ac:dyDescent="0.3">
      <c r="A71" s="227"/>
      <c r="B71" s="227"/>
      <c r="C71" s="227"/>
      <c r="D71" s="227"/>
      <c r="E71" s="227"/>
      <c r="F71" s="227"/>
    </row>
    <row r="72" spans="1:18" ht="15" customHeight="1" x14ac:dyDescent="0.3">
      <c r="A72" s="227"/>
      <c r="B72" s="227"/>
      <c r="C72" s="227"/>
      <c r="D72" s="227"/>
      <c r="E72" s="227"/>
      <c r="F72" s="227"/>
    </row>
    <row r="73" spans="1:18" ht="15" customHeight="1" x14ac:dyDescent="0.3">
      <c r="A73" s="227"/>
      <c r="B73" s="227"/>
      <c r="C73" s="227"/>
      <c r="D73" s="227"/>
      <c r="E73" s="227"/>
      <c r="F73" s="227"/>
    </row>
    <row r="74" spans="1:18" ht="15" customHeight="1" x14ac:dyDescent="0.3">
      <c r="A74" s="227"/>
      <c r="B74" s="227"/>
      <c r="C74" s="227"/>
      <c r="D74" s="227"/>
      <c r="E74" s="227"/>
      <c r="F74" s="227"/>
    </row>
    <row r="75" spans="1:18" ht="15" customHeight="1" x14ac:dyDescent="0.3">
      <c r="A75" s="227"/>
      <c r="B75" s="227"/>
      <c r="C75" s="227"/>
      <c r="D75" s="227"/>
      <c r="E75" s="227"/>
      <c r="F75" s="227"/>
    </row>
    <row r="76" spans="1:18" ht="34.5" customHeight="1" x14ac:dyDescent="0.3">
      <c r="A76" s="227"/>
      <c r="B76" s="227"/>
      <c r="C76" s="227"/>
      <c r="D76" s="227"/>
      <c r="E76" s="227"/>
      <c r="F76" s="227"/>
    </row>
  </sheetData>
  <sheetProtection formatCells="0" formatColumns="0" formatRows="0" insertColumns="0" insertRows="0" insertHyperlinks="0" deleteColumns="0" deleteRows="0" sort="0" autoFilter="0" pivotTables="0"/>
  <mergeCells count="11">
    <mergeCell ref="A69:F76"/>
    <mergeCell ref="M2:R2"/>
    <mergeCell ref="B8:Q8"/>
    <mergeCell ref="A10:A12"/>
    <mergeCell ref="B10:B12"/>
    <mergeCell ref="C10:J10"/>
    <mergeCell ref="K10:R10"/>
    <mergeCell ref="M6:R6"/>
    <mergeCell ref="M5:R5"/>
    <mergeCell ref="M4:R4"/>
    <mergeCell ref="M3:R3"/>
  </mergeCells>
  <printOptions horizontalCentered="1"/>
  <pageMargins left="0.51181102362204722" right="0.51181102362204722" top="0.94488188976377963" bottom="0.55118110236220474" header="0.51181102362204722" footer="0.31496062992125984"/>
  <pageSetup paperSize="9" scale="35" firstPageNumber="31" fitToWidth="0" fitToHeight="0" orientation="landscape" useFirstPageNumber="1" r:id="rId1"/>
  <headerFooter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2'!Заголовки_для_печати</vt:lpstr>
      <vt:lpstr>'Приложение 4'!Заголовки_для_печати</vt:lpstr>
      <vt:lpstr>'Приложение 5'!Заголовки_для_печати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2022-07-18T09:34:39Z</cp:lastPrinted>
  <dcterms:created xsi:type="dcterms:W3CDTF">2019-02-21T06:23:02Z</dcterms:created>
  <dcterms:modified xsi:type="dcterms:W3CDTF">2022-08-02T07:53:42Z</dcterms:modified>
</cp:coreProperties>
</file>